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core Sheet" sheetId="1" r:id="rId1"/>
    <sheet name="Template" sheetId="2" r:id="rId2"/>
  </sheets>
  <definedNames>
    <definedName name="Agegroups">'Template'!$A$2:$L$41</definedName>
    <definedName name="HT">'Template'!$A$45:$C$54</definedName>
    <definedName name="_xlnm.Print_Area" localSheetId="0">'Score Sheet'!$A$1:$AF$106</definedName>
    <definedName name="WT">'Template'!$A$56:$C$64</definedName>
  </definedNames>
  <calcPr fullCalcOnLoad="1"/>
</workbook>
</file>

<file path=xl/sharedStrings.xml><?xml version="1.0" encoding="utf-8"?>
<sst xmlns="http://schemas.openxmlformats.org/spreadsheetml/2006/main" count="911" uniqueCount="138">
  <si>
    <t>Weights</t>
  </si>
  <si>
    <t>Mult.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</si>
  <si>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</si>
  <si>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</si>
  <si>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</si>
  <si>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</si>
  <si>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</si>
  <si>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</si>
  <si>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</si>
  <si>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</si>
  <si>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</si>
  <si>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</si>
  <si>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</si>
  <si>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</si>
  <si>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W35</t>
  </si>
  <si>
    <t>W40</t>
  </si>
  <si>
    <t>W45</t>
  </si>
  <si>
    <t>W50</t>
  </si>
  <si>
    <t>W55</t>
  </si>
  <si>
    <t>W60</t>
  </si>
  <si>
    <t>W65</t>
  </si>
  <si>
    <t>W70</t>
  </si>
  <si>
    <t>W75</t>
  </si>
  <si>
    <t>W80</t>
  </si>
  <si>
    <t>W85</t>
  </si>
  <si>
    <t>W90</t>
  </si>
  <si>
    <t>Distance</t>
  </si>
  <si>
    <t>Name</t>
  </si>
  <si>
    <t>No.</t>
  </si>
  <si>
    <t>Club</t>
  </si>
  <si>
    <t>Pos</t>
  </si>
  <si>
    <t>2k</t>
  </si>
  <si>
    <t>4k</t>
  </si>
  <si>
    <t>3k</t>
  </si>
  <si>
    <t>2.5k</t>
  </si>
  <si>
    <t>6k</t>
  </si>
  <si>
    <t>5k</t>
  </si>
  <si>
    <t>7.26k</t>
  </si>
  <si>
    <t>3.5k</t>
  </si>
  <si>
    <t>9k</t>
  </si>
  <si>
    <t>10k</t>
  </si>
  <si>
    <t>12.5k</t>
  </si>
  <si>
    <t>15.88k</t>
  </si>
  <si>
    <t>19.05k</t>
  </si>
  <si>
    <t>25.4k</t>
  </si>
  <si>
    <t>7.5k</t>
  </si>
  <si>
    <t>9.08k</t>
  </si>
  <si>
    <t>WT</t>
  </si>
  <si>
    <t>HT</t>
  </si>
  <si>
    <t>M15</t>
  </si>
  <si>
    <t>M17</t>
  </si>
  <si>
    <t>M19</t>
  </si>
  <si>
    <t>M</t>
  </si>
  <si>
    <t>W17</t>
  </si>
  <si>
    <t>W19</t>
  </si>
  <si>
    <t>W</t>
  </si>
  <si>
    <t>Number</t>
  </si>
  <si>
    <t>Score</t>
  </si>
  <si>
    <t>Points</t>
  </si>
  <si>
    <t>M13</t>
  </si>
  <si>
    <t>W15</t>
  </si>
  <si>
    <t>M20</t>
  </si>
  <si>
    <t>W20</t>
  </si>
  <si>
    <t>M30</t>
  </si>
  <si>
    <t>W30</t>
  </si>
  <si>
    <t>M95</t>
  </si>
  <si>
    <t>M100</t>
  </si>
  <si>
    <t>W95</t>
  </si>
  <si>
    <t>W100</t>
  </si>
  <si>
    <t>Age Grp.</t>
  </si>
  <si>
    <t>y.o.b.</t>
  </si>
  <si>
    <t>Nation</t>
  </si>
  <si>
    <t>WTC</t>
  </si>
  <si>
    <t>RESULTS TABLE</t>
  </si>
  <si>
    <t>THE COMPLETE TABLES , LAYOUT , AND CALCULATOR ARE COPYRIGHTED.</t>
  </si>
  <si>
    <t>( www.mmtg.org.uk)</t>
  </si>
  <si>
    <t>EUROPEAN HAMMER DECATHLON CHAMPIONSHIPS - 2017</t>
  </si>
  <si>
    <r>
      <t xml:space="preserve">VENUE: DERBY - Moorways Stadium </t>
    </r>
    <r>
      <rPr>
        <sz val="11"/>
        <rFont val="Arial Black"/>
        <family val="2"/>
      </rPr>
      <t>- DE24 9HY - (U.K.)   On : FRIDAY 13TH OCTOBER 2017 &amp; SATURDAY 14TH OCTOBER 2017</t>
    </r>
  </si>
  <si>
    <t>WTC EUROPEAN HAMMER DECATHLON CHAMPIONSHIPS - 2017</t>
  </si>
  <si>
    <r>
      <t xml:space="preserve">XXXXXXXXXXXXXXXXXXXXXXXXXXXXXXXXXXXX COPYRIGHT </t>
    </r>
    <r>
      <rPr>
        <b/>
        <sz val="10"/>
        <color indexed="18"/>
        <rFont val="Arial Black"/>
        <family val="2"/>
      </rPr>
      <t>MM</t>
    </r>
    <r>
      <rPr>
        <b/>
        <sz val="10"/>
        <color indexed="10"/>
        <rFont val="Arial Black"/>
        <family val="2"/>
      </rPr>
      <t xml:space="preserve">TG </t>
    </r>
    <r>
      <rPr>
        <b/>
        <sz val="10"/>
        <rFont val="Arial Black"/>
        <family val="2"/>
      </rPr>
      <t xml:space="preserve"> (2005 - 2017)  XXXXXXXXXXXXXXXXXXXXXXXXXXXXXXXXXXXXXXXXXXXXXXXXXXXXXXXXXXX</t>
    </r>
  </si>
  <si>
    <r>
      <t xml:space="preserve">               </t>
    </r>
    <r>
      <rPr>
        <b/>
        <u val="single"/>
        <sz val="11"/>
        <rFont val="Arial Black"/>
        <family val="2"/>
      </rPr>
      <t xml:space="preserve">(Organized by </t>
    </r>
    <r>
      <rPr>
        <b/>
        <u val="single"/>
        <sz val="11"/>
        <color indexed="62"/>
        <rFont val="Arial Black"/>
        <family val="2"/>
      </rPr>
      <t>MM</t>
    </r>
    <r>
      <rPr>
        <b/>
        <u val="single"/>
        <sz val="11"/>
        <color indexed="10"/>
        <rFont val="Arial Black"/>
        <family val="2"/>
      </rPr>
      <t>TG</t>
    </r>
    <r>
      <rPr>
        <b/>
        <u val="single"/>
        <sz val="11"/>
        <rFont val="Arial Black"/>
        <family val="2"/>
      </rPr>
      <t xml:space="preserve"> (2005 - 2017) )</t>
    </r>
  </si>
  <si>
    <t xml:space="preserve">BEKKI ROCHE </t>
  </si>
  <si>
    <t>LIVERPOOL HARRIERS</t>
  </si>
  <si>
    <t>BRITISH</t>
  </si>
  <si>
    <t xml:space="preserve">TAYLA MULLINGS </t>
  </si>
  <si>
    <t xml:space="preserve">BROMSGROVE &amp; REDDITCH </t>
  </si>
  <si>
    <t>LILY PURSEY</t>
  </si>
  <si>
    <t xml:space="preserve">R&amp;N </t>
  </si>
  <si>
    <t xml:space="preserve">ANNABELLE PALMER </t>
  </si>
  <si>
    <t xml:space="preserve">NOTTS </t>
  </si>
  <si>
    <t xml:space="preserve">TRACEY GOULD </t>
  </si>
  <si>
    <t xml:space="preserve">ESM </t>
  </si>
  <si>
    <t xml:space="preserve">DANNY GRACIE </t>
  </si>
  <si>
    <t>ANNAN &amp; DISTRICT</t>
  </si>
  <si>
    <t xml:space="preserve">MIKE BOMBA </t>
  </si>
  <si>
    <t>ROBIN WALKER</t>
  </si>
  <si>
    <t xml:space="preserve">ORION AC </t>
  </si>
  <si>
    <t>DAN UPTON</t>
  </si>
  <si>
    <t xml:space="preserve">TRAFFORD AC </t>
  </si>
  <si>
    <t xml:space="preserve">BRITISH </t>
  </si>
  <si>
    <t>JASON ELWORTHY</t>
  </si>
  <si>
    <t xml:space="preserve">BARRY &amp; VALE </t>
  </si>
  <si>
    <t>DAVID GLENDOWER</t>
  </si>
  <si>
    <t>PEMROKESHIRE HARRIERS</t>
  </si>
  <si>
    <t xml:space="preserve">JIM GILLESPIE </t>
  </si>
  <si>
    <t>EASTERN MASTERS AC</t>
  </si>
  <si>
    <t>IRISH</t>
  </si>
  <si>
    <t xml:space="preserve">MARTIN ROBERTS </t>
  </si>
  <si>
    <t>CANNOCK &amp; STAFFORD AC</t>
  </si>
  <si>
    <t>IAN COOLEY</t>
  </si>
  <si>
    <t xml:space="preserve">ROTHERHAM HARRIERS </t>
  </si>
  <si>
    <t xml:space="preserve">PAT HIGGINS </t>
  </si>
  <si>
    <t xml:space="preserve">SHREWSBURY AC </t>
  </si>
  <si>
    <t xml:space="preserve">ROSEMARY HUTTON </t>
  </si>
  <si>
    <t xml:space="preserve">WIMBORNE AC </t>
  </si>
  <si>
    <t xml:space="preserve">BOB SIMS </t>
  </si>
  <si>
    <t xml:space="preserve">CHESTERFIELD AC </t>
  </si>
  <si>
    <t xml:space="preserve">DAVE MAGGS </t>
  </si>
  <si>
    <t>GATESHEAD HARRIERS</t>
  </si>
  <si>
    <t>CLIVE HOWELL</t>
  </si>
  <si>
    <t>MMTG</t>
  </si>
  <si>
    <t xml:space="preserve">JOHN WILD </t>
  </si>
  <si>
    <t>NEMAA</t>
  </si>
  <si>
    <t>BILL RENSHAW</t>
  </si>
  <si>
    <t>ROTHERHAM HARRIERS</t>
  </si>
  <si>
    <t>DAVE KUESTER</t>
  </si>
  <si>
    <t xml:space="preserve">BRIAN SUMNER </t>
  </si>
  <si>
    <t>BICESTER AC</t>
  </si>
  <si>
    <t>IAN MILLER</t>
  </si>
  <si>
    <t>GRAHAM ROBERTS</t>
  </si>
  <si>
    <t xml:space="preserve">SPARKHILL AC </t>
  </si>
  <si>
    <t xml:space="preserve">GREG PELL </t>
  </si>
  <si>
    <t>SCUNTHORPE AC</t>
  </si>
  <si>
    <t>BARRY HAWKSWORTH</t>
  </si>
  <si>
    <t xml:space="preserve">DERBY AC </t>
  </si>
  <si>
    <t>G</t>
  </si>
  <si>
    <t>WR</t>
  </si>
  <si>
    <t>F38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</si>
</sst>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u val="single"/>
      <sz val="12"/>
      <color indexed="57"/>
      <name val="Arial Black"/>
      <family val="2"/>
    </font>
    <font>
      <b/>
      <u val="single"/>
      <sz val="12"/>
      <name val="Arial Black"/>
      <family val="2"/>
    </font>
    <font>
      <sz val="11"/>
      <name val="Arial Black"/>
      <family val="2"/>
    </font>
    <font>
      <b/>
      <sz val="11"/>
      <name val="Arial Black"/>
      <family val="2"/>
    </font>
    <font>
      <b/>
      <u val="single"/>
      <sz val="11"/>
      <name val="Arial Black"/>
      <family val="2"/>
    </font>
    <font>
      <b/>
      <u val="single"/>
      <sz val="11"/>
      <color indexed="62"/>
      <name val="Arial Black"/>
      <family val="2"/>
    </font>
    <font>
      <b/>
      <u val="single"/>
      <sz val="11"/>
      <color indexed="10"/>
      <name val="Arial Black"/>
      <family val="2"/>
    </font>
    <font>
      <b/>
      <sz val="10"/>
      <name val="Arial Black"/>
      <family val="2"/>
    </font>
    <font>
      <b/>
      <u val="single"/>
      <sz val="10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Arial Black"/>
      <family val="2"/>
    </font>
    <font>
      <sz val="10"/>
      <name val="Arial Black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0" fillId="0" borderId="10" xfId="51" applyBorder="1" applyAlignment="1" applyProtection="1">
      <alignment/>
      <protection locked="0"/>
    </xf>
    <xf numFmtId="0" fontId="10" fillId="0" borderId="11" xfId="51" applyBorder="1" applyAlignment="1" applyProtection="1">
      <alignment horizontal="left"/>
      <protection locked="0"/>
    </xf>
    <xf numFmtId="0" fontId="10" fillId="0" borderId="11" xfId="51" applyBorder="1" applyAlignment="1" applyProtection="1">
      <alignment horizontal="center"/>
      <protection locked="0"/>
    </xf>
    <xf numFmtId="0" fontId="16" fillId="0" borderId="12" xfId="57" applyFont="1" applyBorder="1" applyAlignment="1" applyProtection="1">
      <alignment horizontal="center"/>
      <protection locked="0"/>
    </xf>
    <xf numFmtId="2" fontId="14" fillId="24" borderId="8" xfId="60" applyNumberFormat="1" applyFill="1" applyAlignment="1" applyProtection="1">
      <alignment horizontal="center"/>
      <protection locked="0"/>
    </xf>
    <xf numFmtId="0" fontId="1" fillId="0" borderId="0" xfId="58" applyAlignment="1">
      <alignment horizontal="center"/>
      <protection/>
    </xf>
    <xf numFmtId="0" fontId="1" fillId="0" borderId="0" xfId="58">
      <alignment/>
      <protection/>
    </xf>
    <xf numFmtId="0" fontId="14" fillId="24" borderId="8" xfId="60" applyFill="1" applyAlignment="1">
      <alignment horizontal="center"/>
    </xf>
    <xf numFmtId="0" fontId="14" fillId="24" borderId="8" xfId="60" applyFill="1" applyAlignment="1">
      <alignment/>
    </xf>
    <xf numFmtId="0" fontId="16" fillId="24" borderId="0" xfId="58" applyFont="1" applyFill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16" fillId="0" borderId="0" xfId="58" applyFont="1">
      <alignment/>
      <protection/>
    </xf>
    <xf numFmtId="0" fontId="1" fillId="24" borderId="0" xfId="58" applyFill="1" applyAlignment="1">
      <alignment horizontal="center"/>
      <protection/>
    </xf>
    <xf numFmtId="0" fontId="6" fillId="0" borderId="0" xfId="46" applyBorder="1" applyAlignment="1" applyProtection="1">
      <alignment horizontal="center"/>
      <protection/>
    </xf>
    <xf numFmtId="0" fontId="16" fillId="0" borderId="9" xfId="63" applyBorder="1" applyAlignment="1" applyProtection="1">
      <alignment horizontal="left"/>
      <protection/>
    </xf>
    <xf numFmtId="0" fontId="16" fillId="0" borderId="13" xfId="63" applyBorder="1" applyAlignment="1" applyProtection="1">
      <alignment/>
      <protection locked="0"/>
    </xf>
    <xf numFmtId="0" fontId="16" fillId="0" borderId="9" xfId="63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9" xfId="63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2" fontId="14" fillId="24" borderId="17" xfId="60" applyNumberFormat="1" applyFill="1" applyBorder="1" applyAlignment="1" applyProtection="1">
      <alignment horizontal="center"/>
      <protection locked="0"/>
    </xf>
    <xf numFmtId="0" fontId="20" fillId="6" borderId="18" xfId="0" applyFont="1" applyFill="1" applyBorder="1" applyAlignment="1" applyProtection="1">
      <alignment/>
      <protection locked="0"/>
    </xf>
    <xf numFmtId="0" fontId="20" fillId="6" borderId="18" xfId="0" applyFont="1" applyFill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/>
      <protection locked="0"/>
    </xf>
    <xf numFmtId="0" fontId="16" fillId="0" borderId="9" xfId="63" applyBorder="1" applyAlignment="1" applyProtection="1">
      <alignment/>
      <protection locked="0"/>
    </xf>
    <xf numFmtId="0" fontId="20" fillId="6" borderId="0" xfId="0" applyFont="1" applyFill="1" applyBorder="1" applyAlignment="1" applyProtection="1">
      <alignment/>
      <protection locked="0"/>
    </xf>
    <xf numFmtId="0" fontId="10" fillId="0" borderId="11" xfId="51" applyFont="1" applyBorder="1" applyAlignment="1" applyProtection="1">
      <alignment/>
      <protection locked="0"/>
    </xf>
    <xf numFmtId="0" fontId="10" fillId="0" borderId="11" xfId="51" applyFont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6" borderId="18" xfId="0" applyFont="1" applyFill="1" applyBorder="1" applyAlignment="1" applyProtection="1">
      <alignment/>
      <protection locked="0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2" fontId="14" fillId="24" borderId="8" xfId="60" applyNumberFormat="1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2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core Sheet" xfId="57"/>
    <cellStyle name="Normal_Templ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6"/>
  <sheetViews>
    <sheetView tabSelected="1" zoomScalePageLayoutView="0" workbookViewId="0" topLeftCell="A1">
      <selection activeCell="T132" sqref="T132"/>
    </sheetView>
  </sheetViews>
  <sheetFormatPr defaultColWidth="9.140625" defaultRowHeight="12.75"/>
  <cols>
    <col min="1" max="1" width="25.57421875" style="0" customWidth="1"/>
    <col min="2" max="2" width="6.421875" style="0" customWidth="1"/>
    <col min="3" max="3" width="22.421875" style="0" customWidth="1"/>
    <col min="4" max="4" width="4.7109375" style="24" hidden="1" customWidth="1"/>
    <col min="5" max="5" width="6.7109375" style="24" hidden="1" customWidth="1"/>
    <col min="6" max="6" width="10.421875" style="24" customWidth="1"/>
    <col min="7" max="7" width="9.7109375" style="0" customWidth="1"/>
    <col min="8" max="8" width="7.140625" style="0" customWidth="1"/>
    <col min="9" max="9" width="8.140625" style="0" customWidth="1"/>
    <col min="10" max="10" width="8.421875" style="0" customWidth="1"/>
    <col min="11" max="11" width="8.00390625" style="0" customWidth="1"/>
    <col min="12" max="12" width="8.7109375" style="0" customWidth="1"/>
    <col min="13" max="14" width="8.140625" style="0" customWidth="1"/>
    <col min="15" max="15" width="8.57421875" style="0" customWidth="1"/>
    <col min="16" max="16" width="8.28125" style="0" customWidth="1"/>
    <col min="17" max="17" width="8.7109375" style="0" customWidth="1"/>
    <col min="18" max="18" width="9.00390625" style="0" customWidth="1"/>
    <col min="19" max="19" width="8.28125" style="0" customWidth="1"/>
  </cols>
  <sheetData>
    <row r="2" spans="2:12" ht="19.5">
      <c r="B2" s="33" t="s">
        <v>72</v>
      </c>
      <c r="C2" s="42" t="s">
        <v>76</v>
      </c>
      <c r="D2" s="43"/>
      <c r="E2" s="43"/>
      <c r="F2" s="43"/>
      <c r="G2" s="44"/>
      <c r="H2" s="44"/>
      <c r="I2" s="44"/>
      <c r="J2" s="44"/>
      <c r="K2" s="44"/>
      <c r="L2" s="44"/>
    </row>
    <row r="4" ht="18.75">
      <c r="B4" s="34" t="s">
        <v>77</v>
      </c>
    </row>
    <row r="6" ht="18.75">
      <c r="F6" s="35" t="s">
        <v>73</v>
      </c>
    </row>
    <row r="8" ht="18.75">
      <c r="C8" s="36" t="s">
        <v>74</v>
      </c>
    </row>
    <row r="10" spans="3:12" ht="18.75">
      <c r="C10" s="34" t="s">
        <v>80</v>
      </c>
      <c r="L10" s="34" t="s">
        <v>75</v>
      </c>
    </row>
    <row r="11" ht="13.5" thickBot="1"/>
    <row r="12" ht="12.75" hidden="1"/>
    <row r="13" spans="1:19" ht="15.75" thickBot="1">
      <c r="A13" s="1" t="s">
        <v>27</v>
      </c>
      <c r="B13" s="2" t="s">
        <v>28</v>
      </c>
      <c r="C13" s="2" t="s">
        <v>29</v>
      </c>
      <c r="D13" s="2" t="s">
        <v>56</v>
      </c>
      <c r="E13" s="2" t="s">
        <v>57</v>
      </c>
      <c r="F13" s="32" t="s">
        <v>71</v>
      </c>
      <c r="G13" s="31" t="s">
        <v>69</v>
      </c>
      <c r="H13" s="31" t="s">
        <v>70</v>
      </c>
      <c r="I13" s="3">
        <v>1</v>
      </c>
      <c r="J13" s="3">
        <v>2</v>
      </c>
      <c r="K13" s="3">
        <v>3</v>
      </c>
      <c r="L13" s="3">
        <v>4</v>
      </c>
      <c r="M13" s="3">
        <v>5</v>
      </c>
      <c r="N13" s="3">
        <v>6</v>
      </c>
      <c r="O13" s="3">
        <v>7</v>
      </c>
      <c r="P13" s="3">
        <v>8</v>
      </c>
      <c r="Q13" s="3">
        <v>9</v>
      </c>
      <c r="R13" s="3">
        <v>10</v>
      </c>
      <c r="S13" s="4" t="s">
        <v>30</v>
      </c>
    </row>
    <row r="14" spans="1:19" ht="15.75">
      <c r="A14" s="37" t="s">
        <v>81</v>
      </c>
      <c r="B14" s="37"/>
      <c r="C14" s="26" t="s">
        <v>82</v>
      </c>
      <c r="D14" s="27"/>
      <c r="E14" s="27"/>
      <c r="F14" s="27" t="s">
        <v>83</v>
      </c>
      <c r="G14" s="26" t="s">
        <v>60</v>
      </c>
      <c r="H14" s="30">
        <v>2002</v>
      </c>
      <c r="I14" s="14" t="str">
        <f aca="true" t="shared" si="0" ref="I14:R14">IF(ISTEXT($G14),(VLOOKUP($G14,Agegroups,I$17+1,FALSE)),"")</f>
        <v>2k</v>
      </c>
      <c r="J14" s="14" t="str">
        <f t="shared" si="0"/>
        <v>2.5k</v>
      </c>
      <c r="K14" s="14" t="str">
        <f t="shared" si="0"/>
        <v>3k</v>
      </c>
      <c r="L14" s="14" t="str">
        <f t="shared" si="0"/>
        <v>3.5k</v>
      </c>
      <c r="M14" s="14" t="str">
        <f t="shared" si="0"/>
        <v>4k</v>
      </c>
      <c r="N14" s="14" t="str">
        <f t="shared" si="0"/>
        <v>5k</v>
      </c>
      <c r="O14" s="14" t="str">
        <f t="shared" si="0"/>
        <v>7.5k</v>
      </c>
      <c r="P14" s="14" t="str">
        <f t="shared" si="0"/>
        <v>9.08k</v>
      </c>
      <c r="Q14" s="14" t="str">
        <f t="shared" si="0"/>
        <v>10k</v>
      </c>
      <c r="R14" s="14" t="str">
        <f t="shared" si="0"/>
        <v>12.5k</v>
      </c>
      <c r="S14" s="28"/>
    </row>
    <row r="15" spans="1:19" ht="15">
      <c r="A15" s="18" t="s">
        <v>26</v>
      </c>
      <c r="B15" s="19"/>
      <c r="C15" s="19"/>
      <c r="D15" s="19">
        <f>D14</f>
        <v>0</v>
      </c>
      <c r="E15" s="19">
        <f>E14</f>
        <v>0</v>
      </c>
      <c r="F15" s="19"/>
      <c r="G15" s="20"/>
      <c r="H15" s="20"/>
      <c r="I15" s="5">
        <v>57.34</v>
      </c>
      <c r="J15" s="5">
        <v>56.93</v>
      </c>
      <c r="K15" s="5">
        <v>48.75</v>
      </c>
      <c r="L15" s="5">
        <v>48.88</v>
      </c>
      <c r="M15" s="5">
        <v>44.47</v>
      </c>
      <c r="N15" s="5">
        <v>20.93</v>
      </c>
      <c r="O15" s="5">
        <v>14.75</v>
      </c>
      <c r="P15" s="5">
        <v>12.79</v>
      </c>
      <c r="Q15" s="5">
        <v>13.24</v>
      </c>
      <c r="R15" s="25">
        <v>13.27</v>
      </c>
      <c r="S15" s="21">
        <v>1</v>
      </c>
    </row>
    <row r="16" spans="1:19" ht="15.75" thickBot="1">
      <c r="A16" s="16" t="s">
        <v>58</v>
      </c>
      <c r="B16" s="17"/>
      <c r="C16" s="15">
        <f>IF(SUM(I16+J16+K16+L16+M16+N16+O16+P16+Q16+R16)&gt;0,SUM(I16+J16+K16+L16+M16+N16+O16+P16+Q16+R16),"")</f>
        <v>5034</v>
      </c>
      <c r="D16" s="17">
        <f>D14</f>
        <v>0</v>
      </c>
      <c r="E16" s="17">
        <f>E14</f>
        <v>0</v>
      </c>
      <c r="F16" s="17"/>
      <c r="G16" s="29"/>
      <c r="H16" s="29"/>
      <c r="I16" s="22">
        <f>IF(I15&gt;0,ROUNDDOWN(I15*1000*VLOOKUP($G14,Agegroups,12,FALSE)/(VLOOKUP(I14,HT,2,FALSE)),0),0)</f>
        <v>477</v>
      </c>
      <c r="J16" s="22">
        <f>IF(J15&gt;0,ROUNDDOWN(J15*1000*VLOOKUP($G14,Agegroups,12,FALSE)/(VLOOKUP(J14,HT,2,FALSE)),0),0)</f>
        <v>527</v>
      </c>
      <c r="K16" s="22">
        <f>IF(K15&gt;0,ROUNDDOWN(K15*1000*VLOOKUP($G14,Agegroups,12,FALSE)/(VLOOKUP(K14,HT,2,FALSE)),0),0)</f>
        <v>497</v>
      </c>
      <c r="L16" s="22">
        <f>IF(L15&gt;0,ROUNDDOWN(L15*1000*VLOOKUP($G14,Agegroups,12,FALSE)/(VLOOKUP(L14,HT,2,FALSE)),0),0)</f>
        <v>537</v>
      </c>
      <c r="M16" s="22">
        <f>IF(M15&gt;0,ROUNDDOWN(M15*1000*VLOOKUP($G14,Agegroups,12,FALSE)/(VLOOKUP(M14,HT,2,FALSE)),0),0)</f>
        <v>523</v>
      </c>
      <c r="N16" s="22">
        <f>IF(N15&gt;0,ROUNDDOWN(N15*1000*VLOOKUP($G14,Agegroups,12,FALSE)/(VLOOKUP(N14,WT,2,FALSE)),0),0)</f>
        <v>529</v>
      </c>
      <c r="O16" s="22">
        <f>IF(O15&gt;0,ROUNDDOWN(O15*1000*VLOOKUP($G14,Agegroups,12,FALSE)/(VLOOKUP(O14,WT,2,FALSE)),0),0)</f>
        <v>460</v>
      </c>
      <c r="P16" s="22">
        <f>IF(P15&gt;0,ROUNDDOWN(P15*1000*VLOOKUP($G14,Agegroups,12,FALSE)/(VLOOKUP(P14,WT,2,FALSE)),0),0)</f>
        <v>482</v>
      </c>
      <c r="Q16" s="22">
        <f>IF(Q15&gt;0,ROUNDDOWN(Q15*1000*VLOOKUP($G14,Agegroups,12,FALSE)/(VLOOKUP(Q14,WT,2,FALSE)),0),0)</f>
        <v>472</v>
      </c>
      <c r="R16" s="22">
        <f>IF(R15&gt;0,ROUNDDOWN(R15*1000*VLOOKUP($G14,Agegroups,12,FALSE)/(VLOOKUP(R14,WT,2,FALSE)),0),0)</f>
        <v>530</v>
      </c>
      <c r="S16" s="23" t="s">
        <v>136</v>
      </c>
    </row>
    <row r="17" spans="1:19" ht="16.5" thickBot="1" thickTop="1">
      <c r="A17" s="1" t="s">
        <v>27</v>
      </c>
      <c r="B17" s="2" t="s">
        <v>28</v>
      </c>
      <c r="C17" s="2" t="s">
        <v>29</v>
      </c>
      <c r="D17" s="2" t="s">
        <v>56</v>
      </c>
      <c r="E17" s="2" t="s">
        <v>57</v>
      </c>
      <c r="F17" s="32" t="s">
        <v>71</v>
      </c>
      <c r="G17" s="31" t="s">
        <v>69</v>
      </c>
      <c r="H17" s="31" t="s">
        <v>70</v>
      </c>
      <c r="I17" s="3">
        <v>1</v>
      </c>
      <c r="J17" s="3">
        <v>2</v>
      </c>
      <c r="K17" s="3">
        <v>3</v>
      </c>
      <c r="L17" s="3">
        <v>4</v>
      </c>
      <c r="M17" s="3">
        <v>5</v>
      </c>
      <c r="N17" s="3">
        <v>6</v>
      </c>
      <c r="O17" s="3">
        <v>7</v>
      </c>
      <c r="P17" s="3">
        <v>8</v>
      </c>
      <c r="Q17" s="3">
        <v>9</v>
      </c>
      <c r="R17" s="3">
        <v>10</v>
      </c>
      <c r="S17" s="4" t="s">
        <v>30</v>
      </c>
    </row>
    <row r="18" spans="1:19" ht="15.75">
      <c r="A18" s="37" t="s">
        <v>84</v>
      </c>
      <c r="B18" s="37"/>
      <c r="C18" s="26" t="s">
        <v>85</v>
      </c>
      <c r="D18" s="27"/>
      <c r="E18" s="27"/>
      <c r="F18" s="27" t="s">
        <v>83</v>
      </c>
      <c r="G18" s="26" t="s">
        <v>53</v>
      </c>
      <c r="H18" s="30">
        <v>2001</v>
      </c>
      <c r="I18" s="14" t="str">
        <f aca="true" t="shared" si="1" ref="I18:R18">IF(ISTEXT($G18),(VLOOKUP($G18,Agegroups,I$17+1,FALSE)),"")</f>
        <v>2k</v>
      </c>
      <c r="J18" s="14" t="str">
        <f t="shared" si="1"/>
        <v>2.5k</v>
      </c>
      <c r="K18" s="14" t="str">
        <f t="shared" si="1"/>
        <v>3k</v>
      </c>
      <c r="L18" s="14" t="str">
        <f t="shared" si="1"/>
        <v>3.5k</v>
      </c>
      <c r="M18" s="14" t="str">
        <f t="shared" si="1"/>
        <v>4k</v>
      </c>
      <c r="N18" s="14" t="str">
        <f t="shared" si="1"/>
        <v>5k</v>
      </c>
      <c r="O18" s="14" t="str">
        <f t="shared" si="1"/>
        <v>7.5k</v>
      </c>
      <c r="P18" s="14" t="str">
        <f t="shared" si="1"/>
        <v>9.08k</v>
      </c>
      <c r="Q18" s="14" t="str">
        <f t="shared" si="1"/>
        <v>10k</v>
      </c>
      <c r="R18" s="14" t="str">
        <f t="shared" si="1"/>
        <v>12.5k</v>
      </c>
      <c r="S18" s="28"/>
    </row>
    <row r="19" spans="1:19" ht="15">
      <c r="A19" s="18" t="s">
        <v>26</v>
      </c>
      <c r="B19" s="19"/>
      <c r="C19" s="19"/>
      <c r="D19" s="19">
        <f>D18</f>
        <v>0</v>
      </c>
      <c r="E19" s="19">
        <f>E18</f>
        <v>0</v>
      </c>
      <c r="F19" s="19"/>
      <c r="G19" s="20"/>
      <c r="H19" s="20"/>
      <c r="I19" s="5">
        <v>43.49</v>
      </c>
      <c r="J19" s="5">
        <v>40.6</v>
      </c>
      <c r="K19" s="5">
        <v>36.93</v>
      </c>
      <c r="L19" s="5">
        <v>32.82</v>
      </c>
      <c r="M19" s="5">
        <v>32.32</v>
      </c>
      <c r="N19" s="5">
        <v>14.46</v>
      </c>
      <c r="O19" s="5">
        <v>10.49</v>
      </c>
      <c r="P19" s="5">
        <v>8.48</v>
      </c>
      <c r="Q19" s="5">
        <v>8.96</v>
      </c>
      <c r="R19" s="25">
        <v>8.84</v>
      </c>
      <c r="S19" s="21">
        <v>2</v>
      </c>
    </row>
    <row r="20" spans="1:19" ht="15.75" thickBot="1">
      <c r="A20" s="16" t="s">
        <v>58</v>
      </c>
      <c r="B20" s="17"/>
      <c r="C20" s="15">
        <f>IF(SUM(I20+J20+K20+L20+M20+N20+O20+P20+Q20+R20)&gt;0,SUM(I20+J20+K20+L20+M20+N20+O20+P20+Q20+R20),"")</f>
        <v>3539</v>
      </c>
      <c r="D20" s="17">
        <f>D18</f>
        <v>0</v>
      </c>
      <c r="E20" s="17">
        <f>E18</f>
        <v>0</v>
      </c>
      <c r="F20" s="17"/>
      <c r="G20" s="29"/>
      <c r="H20" s="29"/>
      <c r="I20" s="22">
        <f>IF(I19&gt;0,ROUNDDOWN(I19*1000*VLOOKUP($G18,Agegroups,12,FALSE)/(VLOOKUP(I18,HT,2,FALSE)),0),0)</f>
        <v>362</v>
      </c>
      <c r="J20" s="22">
        <f>IF(J19&gt;0,ROUNDDOWN(J19*1000*VLOOKUP($G18,Agegroups,12,FALSE)/(VLOOKUP(J18,HT,2,FALSE)),0),0)</f>
        <v>375</v>
      </c>
      <c r="K20" s="22">
        <f>IF(K19&gt;0,ROUNDDOWN(K19*1000*VLOOKUP($G18,Agegroups,12,FALSE)/(VLOOKUP(K18,HT,2,FALSE)),0),0)</f>
        <v>376</v>
      </c>
      <c r="L20" s="22">
        <f>IF(L19&gt;0,ROUNDDOWN(L19*1000*VLOOKUP($G18,Agegroups,12,FALSE)/(VLOOKUP(L18,HT,2,FALSE)),0),0)</f>
        <v>360</v>
      </c>
      <c r="M20" s="22">
        <f>IF(M19&gt;0,ROUNDDOWN(M19*1000*VLOOKUP($G18,Agegroups,12,FALSE)/(VLOOKUP(M18,HT,2,FALSE)),0),0)</f>
        <v>380</v>
      </c>
      <c r="N20" s="22">
        <f>IF(N19&gt;0,ROUNDDOWN(N19*1000*VLOOKUP($G18,Agegroups,12,FALSE)/(VLOOKUP(N18,WT,2,FALSE)),0),0)</f>
        <v>366</v>
      </c>
      <c r="O20" s="22">
        <f>IF(O19&gt;0,ROUNDDOWN(O19*1000*VLOOKUP($G18,Agegroups,12,FALSE)/(VLOOKUP(O18,WT,2,FALSE)),0),0)</f>
        <v>327</v>
      </c>
      <c r="P20" s="22">
        <f>IF(P19&gt;0,ROUNDDOWN(P19*1000*VLOOKUP($G18,Agegroups,12,FALSE)/(VLOOKUP(P18,WT,2,FALSE)),0),0)</f>
        <v>320</v>
      </c>
      <c r="Q20" s="22">
        <f>IF(Q19&gt;0,ROUNDDOWN(Q19*1000*VLOOKUP($G18,Agegroups,12,FALSE)/(VLOOKUP(Q18,WT,2,FALSE)),0),0)</f>
        <v>320</v>
      </c>
      <c r="R20" s="22">
        <f>IF(R19&gt;0,ROUNDDOWN(R19*1000*VLOOKUP($G18,Agegroups,12,FALSE)/(VLOOKUP(R18,WT,2,FALSE)),0),0)</f>
        <v>353</v>
      </c>
      <c r="S20" s="23"/>
    </row>
    <row r="21" spans="1:19" ht="16.5" thickBot="1" thickTop="1">
      <c r="A21" s="1" t="s">
        <v>27</v>
      </c>
      <c r="B21" s="2" t="s">
        <v>28</v>
      </c>
      <c r="C21" s="2" t="s">
        <v>29</v>
      </c>
      <c r="D21" s="2" t="s">
        <v>56</v>
      </c>
      <c r="E21" s="2" t="s">
        <v>57</v>
      </c>
      <c r="F21" s="32" t="s">
        <v>71</v>
      </c>
      <c r="G21" s="31" t="s">
        <v>69</v>
      </c>
      <c r="H21" s="31" t="s">
        <v>70</v>
      </c>
      <c r="I21" s="3">
        <v>1</v>
      </c>
      <c r="J21" s="3">
        <v>2</v>
      </c>
      <c r="K21" s="3">
        <v>3</v>
      </c>
      <c r="L21" s="3">
        <v>4</v>
      </c>
      <c r="M21" s="3">
        <v>5</v>
      </c>
      <c r="N21" s="3">
        <v>6</v>
      </c>
      <c r="O21" s="3">
        <v>7</v>
      </c>
      <c r="P21" s="3">
        <v>8</v>
      </c>
      <c r="Q21" s="3">
        <v>9</v>
      </c>
      <c r="R21" s="3">
        <v>10</v>
      </c>
      <c r="S21" s="4" t="s">
        <v>30</v>
      </c>
    </row>
    <row r="22" spans="1:19" ht="15.75">
      <c r="A22" s="37" t="s">
        <v>86</v>
      </c>
      <c r="B22" s="37"/>
      <c r="C22" s="26" t="s">
        <v>87</v>
      </c>
      <c r="D22" s="27"/>
      <c r="E22" s="27"/>
      <c r="F22" s="27" t="s">
        <v>83</v>
      </c>
      <c r="G22" s="26" t="s">
        <v>53</v>
      </c>
      <c r="H22" s="30">
        <v>2001</v>
      </c>
      <c r="I22" s="14" t="str">
        <f aca="true" t="shared" si="2" ref="I22:R22">IF(ISTEXT($G22),(VLOOKUP($G22,Agegroups,I$17+1,FALSE)),"")</f>
        <v>2k</v>
      </c>
      <c r="J22" s="14" t="str">
        <f t="shared" si="2"/>
        <v>2.5k</v>
      </c>
      <c r="K22" s="14" t="str">
        <f t="shared" si="2"/>
        <v>3k</v>
      </c>
      <c r="L22" s="14" t="str">
        <f t="shared" si="2"/>
        <v>3.5k</v>
      </c>
      <c r="M22" s="14" t="str">
        <f t="shared" si="2"/>
        <v>4k</v>
      </c>
      <c r="N22" s="14" t="str">
        <f t="shared" si="2"/>
        <v>5k</v>
      </c>
      <c r="O22" s="14" t="str">
        <f t="shared" si="2"/>
        <v>7.5k</v>
      </c>
      <c r="P22" s="14" t="str">
        <f t="shared" si="2"/>
        <v>9.08k</v>
      </c>
      <c r="Q22" s="14" t="str">
        <f t="shared" si="2"/>
        <v>10k</v>
      </c>
      <c r="R22" s="14" t="str">
        <f t="shared" si="2"/>
        <v>12.5k</v>
      </c>
      <c r="S22" s="28"/>
    </row>
    <row r="23" spans="1:19" ht="15">
      <c r="A23" s="18" t="s">
        <v>26</v>
      </c>
      <c r="B23" s="19"/>
      <c r="C23" s="19"/>
      <c r="D23" s="19">
        <f>D22</f>
        <v>0</v>
      </c>
      <c r="E23" s="19">
        <f>E22</f>
        <v>0</v>
      </c>
      <c r="F23" s="19"/>
      <c r="G23" s="20"/>
      <c r="H23" s="20"/>
      <c r="I23" s="5">
        <v>43.49</v>
      </c>
      <c r="J23" s="5">
        <v>39.99</v>
      </c>
      <c r="K23" s="5">
        <v>36.32</v>
      </c>
      <c r="L23" s="5">
        <v>35.62</v>
      </c>
      <c r="M23" s="5">
        <v>34.23</v>
      </c>
      <c r="N23" s="5">
        <v>14.79</v>
      </c>
      <c r="O23" s="5">
        <v>12.51</v>
      </c>
      <c r="P23" s="5">
        <v>11.16</v>
      </c>
      <c r="Q23" s="5">
        <v>11</v>
      </c>
      <c r="R23" s="25">
        <v>10.25</v>
      </c>
      <c r="S23" s="21">
        <v>1</v>
      </c>
    </row>
    <row r="24" spans="1:19" ht="15.75" thickBot="1">
      <c r="A24" s="16" t="s">
        <v>58</v>
      </c>
      <c r="B24" s="17"/>
      <c r="C24" s="15">
        <f>IF(SUM(I24+J24+K24+L24+M24+N24+O24+P24+Q24+R24)&gt;0,SUM(I24+J24+K24+L24+M24+N24+O24+P24+Q24+R24),"")</f>
        <v>3882</v>
      </c>
      <c r="D24" s="17">
        <f>D22</f>
        <v>0</v>
      </c>
      <c r="E24" s="17">
        <f>E22</f>
        <v>0</v>
      </c>
      <c r="F24" s="17"/>
      <c r="G24" s="29"/>
      <c r="H24" s="29"/>
      <c r="I24" s="22">
        <f>IF(I23&gt;0,ROUNDDOWN(I23*1000*VLOOKUP($G22,Agegroups,12,FALSE)/(VLOOKUP(I22,HT,2,FALSE)),0),0)</f>
        <v>362</v>
      </c>
      <c r="J24" s="22">
        <f>IF(J23&gt;0,ROUNDDOWN(J23*1000*VLOOKUP($G22,Agegroups,12,FALSE)/(VLOOKUP(J22,HT,2,FALSE)),0),0)</f>
        <v>370</v>
      </c>
      <c r="K24" s="22">
        <f>IF(K23&gt;0,ROUNDDOWN(K23*1000*VLOOKUP($G22,Agegroups,12,FALSE)/(VLOOKUP(K22,HT,2,FALSE)),0),0)</f>
        <v>370</v>
      </c>
      <c r="L24" s="22">
        <f>IF(L23&gt;0,ROUNDDOWN(L23*1000*VLOOKUP($G22,Agegroups,12,FALSE)/(VLOOKUP(L22,HT,2,FALSE)),0),0)</f>
        <v>391</v>
      </c>
      <c r="M24" s="22">
        <f>IF(M23&gt;0,ROUNDDOWN(M23*1000*VLOOKUP($G22,Agegroups,12,FALSE)/(VLOOKUP(M22,HT,2,FALSE)),0),0)</f>
        <v>402</v>
      </c>
      <c r="N24" s="22">
        <f>IF(N23&gt;0,ROUNDDOWN(N23*1000*VLOOKUP($G22,Agegroups,12,FALSE)/(VLOOKUP(N22,WT,2,FALSE)),0),0)</f>
        <v>374</v>
      </c>
      <c r="O24" s="22">
        <f>IF(O23&gt;0,ROUNDDOWN(O23*1000*VLOOKUP($G22,Agegroups,12,FALSE)/(VLOOKUP(O22,WT,2,FALSE)),0),0)</f>
        <v>390</v>
      </c>
      <c r="P24" s="22">
        <f>IF(P23&gt;0,ROUNDDOWN(P23*1000*VLOOKUP($G22,Agegroups,12,FALSE)/(VLOOKUP(P22,WT,2,FALSE)),0),0)</f>
        <v>421</v>
      </c>
      <c r="Q24" s="22">
        <f>IF(Q23&gt;0,ROUNDDOWN(Q23*1000*VLOOKUP($G22,Agegroups,12,FALSE)/(VLOOKUP(Q22,WT,2,FALSE)),0),0)</f>
        <v>392</v>
      </c>
      <c r="R24" s="22">
        <f>IF(R23&gt;0,ROUNDDOWN(R23*1000*VLOOKUP($G22,Agegroups,12,FALSE)/(VLOOKUP(R22,WT,2,FALSE)),0),0)</f>
        <v>410</v>
      </c>
      <c r="S24" s="23"/>
    </row>
    <row r="25" spans="1:19" ht="16.5" thickTop="1">
      <c r="A25" s="37" t="s">
        <v>88</v>
      </c>
      <c r="B25" s="37"/>
      <c r="C25" s="26" t="s">
        <v>89</v>
      </c>
      <c r="D25" s="27"/>
      <c r="E25" s="27"/>
      <c r="F25" s="27" t="s">
        <v>83</v>
      </c>
      <c r="G25" s="26" t="s">
        <v>55</v>
      </c>
      <c r="H25" s="30">
        <v>1994</v>
      </c>
      <c r="I25" s="14" t="str">
        <f aca="true" t="shared" si="3" ref="I25:R25">IF(ISTEXT($G25),(VLOOKUP($G25,Agegroups,I$17+1,FALSE)),"")</f>
        <v>2k</v>
      </c>
      <c r="J25" s="14" t="str">
        <f t="shared" si="3"/>
        <v>2.5k</v>
      </c>
      <c r="K25" s="14" t="str">
        <f t="shared" si="3"/>
        <v>3k</v>
      </c>
      <c r="L25" s="14" t="str">
        <f t="shared" si="3"/>
        <v>3.5k</v>
      </c>
      <c r="M25" s="14" t="str">
        <f t="shared" si="3"/>
        <v>4k</v>
      </c>
      <c r="N25" s="14" t="str">
        <f t="shared" si="3"/>
        <v>5k</v>
      </c>
      <c r="O25" s="14" t="str">
        <f t="shared" si="3"/>
        <v>7.5k</v>
      </c>
      <c r="P25" s="14" t="str">
        <f t="shared" si="3"/>
        <v>9.08k</v>
      </c>
      <c r="Q25" s="14" t="str">
        <f t="shared" si="3"/>
        <v>10k</v>
      </c>
      <c r="R25" s="14" t="str">
        <f t="shared" si="3"/>
        <v>12.5k</v>
      </c>
      <c r="S25" s="28"/>
    </row>
    <row r="26" spans="1:19" ht="15">
      <c r="A26" s="18" t="s">
        <v>26</v>
      </c>
      <c r="B26" s="19"/>
      <c r="C26" s="19"/>
      <c r="D26" s="19">
        <f>D25</f>
        <v>0</v>
      </c>
      <c r="E26" s="19">
        <f>E25</f>
        <v>0</v>
      </c>
      <c r="F26" s="19"/>
      <c r="G26" s="20"/>
      <c r="H26" s="20"/>
      <c r="I26" s="5">
        <v>70.18</v>
      </c>
      <c r="J26" s="5">
        <v>66.01</v>
      </c>
      <c r="K26" s="5">
        <v>61.26</v>
      </c>
      <c r="L26" s="5">
        <v>59.96</v>
      </c>
      <c r="M26" s="5">
        <v>51.08</v>
      </c>
      <c r="N26" s="5">
        <v>28.03</v>
      </c>
      <c r="O26" s="5">
        <v>18.23</v>
      </c>
      <c r="P26" s="5">
        <v>15.81</v>
      </c>
      <c r="Q26" s="5">
        <v>15.95</v>
      </c>
      <c r="R26" s="25">
        <v>15.59</v>
      </c>
      <c r="S26" s="21">
        <v>1</v>
      </c>
    </row>
    <row r="27" spans="1:19" ht="15.75" thickBot="1">
      <c r="A27" s="16" t="s">
        <v>58</v>
      </c>
      <c r="B27" s="17"/>
      <c r="C27" s="15">
        <f>IF(SUM(I27+J27+K27+L27+M27+N27+O27+P27+Q27+R27)&gt;0,SUM(I27+J27+K27+L27+M27+N27+O27+P27+Q27+R27),"")</f>
        <v>6144</v>
      </c>
      <c r="D27" s="17">
        <f>D25</f>
        <v>0</v>
      </c>
      <c r="E27" s="17">
        <f>E25</f>
        <v>0</v>
      </c>
      <c r="F27" s="17"/>
      <c r="G27" s="29"/>
      <c r="H27" s="29"/>
      <c r="I27" s="22">
        <f>IF(I26&gt;0,ROUNDDOWN(I26*1000*VLOOKUP($G25,Agegroups,12,FALSE)/(VLOOKUP(I25,HT,2,FALSE)),0),0)</f>
        <v>584</v>
      </c>
      <c r="J27" s="22">
        <f>IF(J26&gt;0,ROUNDDOWN(J26*1000*VLOOKUP($G25,Agegroups,12,FALSE)/(VLOOKUP(J25,HT,2,FALSE)),0),0)</f>
        <v>611</v>
      </c>
      <c r="K27" s="22">
        <f>IF(K26&gt;0,ROUNDDOWN(K26*1000*VLOOKUP($G25,Agegroups,12,FALSE)/(VLOOKUP(K25,HT,2,FALSE)),0),0)</f>
        <v>625</v>
      </c>
      <c r="L27" s="22">
        <f>IF(L26&gt;0,ROUNDDOWN(L26*1000*VLOOKUP($G25,Agegroups,12,FALSE)/(VLOOKUP(L25,HT,2,FALSE)),0),0)</f>
        <v>658</v>
      </c>
      <c r="M27" s="22">
        <f>IF(M26&gt;0,ROUNDDOWN(M26*1000*VLOOKUP($G25,Agegroups,12,FALSE)/(VLOOKUP(M25,HT,2,FALSE)),0),0)</f>
        <v>600</v>
      </c>
      <c r="N27" s="22">
        <f>IF(N26&gt;0,ROUNDDOWN(N26*1000*VLOOKUP($G25,Agegroups,12,FALSE)/(VLOOKUP(N25,WT,2,FALSE)),0),0)</f>
        <v>709</v>
      </c>
      <c r="O27" s="22">
        <f>IF(O26&gt;0,ROUNDDOWN(O26*1000*VLOOKUP($G25,Agegroups,12,FALSE)/(VLOOKUP(O25,WT,2,FALSE)),0),0)</f>
        <v>569</v>
      </c>
      <c r="P27" s="22">
        <f>IF(P26&gt;0,ROUNDDOWN(P26*1000*VLOOKUP($G25,Agegroups,12,FALSE)/(VLOOKUP(P25,WT,2,FALSE)),0),0)</f>
        <v>596</v>
      </c>
      <c r="Q27" s="22">
        <f>IF(Q26&gt;0,ROUNDDOWN(Q26*1000*VLOOKUP($G25,Agegroups,12,FALSE)/(VLOOKUP(Q25,WT,2,FALSE)),0),0)</f>
        <v>569</v>
      </c>
      <c r="R27" s="22">
        <f>IF(R26&gt;0,ROUNDDOWN(R26*1000*VLOOKUP($G25,Agegroups,12,FALSE)/(VLOOKUP(R25,WT,2,FALSE)),0),0)</f>
        <v>623</v>
      </c>
      <c r="S27" s="23" t="s">
        <v>136</v>
      </c>
    </row>
    <row r="28" spans="1:19" ht="16.5" thickBot="1" thickTop="1">
      <c r="A28" s="1" t="s">
        <v>27</v>
      </c>
      <c r="B28" s="2" t="s">
        <v>28</v>
      </c>
      <c r="C28" s="2" t="s">
        <v>29</v>
      </c>
      <c r="D28" s="2" t="s">
        <v>56</v>
      </c>
      <c r="E28" s="2" t="s">
        <v>57</v>
      </c>
      <c r="F28" s="32" t="s">
        <v>71</v>
      </c>
      <c r="G28" s="31" t="s">
        <v>69</v>
      </c>
      <c r="H28" s="31" t="s">
        <v>70</v>
      </c>
      <c r="I28" s="3">
        <v>1</v>
      </c>
      <c r="J28" s="3">
        <v>2</v>
      </c>
      <c r="K28" s="3">
        <v>3</v>
      </c>
      <c r="L28" s="3">
        <v>4</v>
      </c>
      <c r="M28" s="3">
        <v>5</v>
      </c>
      <c r="N28" s="3">
        <v>6</v>
      </c>
      <c r="O28" s="3">
        <v>7</v>
      </c>
      <c r="P28" s="3">
        <v>8</v>
      </c>
      <c r="Q28" s="3">
        <v>9</v>
      </c>
      <c r="R28" s="3">
        <v>10</v>
      </c>
      <c r="S28" s="4" t="s">
        <v>30</v>
      </c>
    </row>
    <row r="29" spans="1:19" ht="15.75">
      <c r="A29" s="37" t="s">
        <v>90</v>
      </c>
      <c r="B29" s="37"/>
      <c r="C29" s="26" t="s">
        <v>91</v>
      </c>
      <c r="D29" s="27"/>
      <c r="E29" s="27"/>
      <c r="F29" s="27" t="s">
        <v>83</v>
      </c>
      <c r="G29" s="26" t="s">
        <v>15</v>
      </c>
      <c r="H29" s="30">
        <v>1976</v>
      </c>
      <c r="I29" s="14" t="str">
        <f aca="true" t="shared" si="4" ref="I29:R29">IF(ISTEXT($G29),(VLOOKUP($G29,Agegroups,I$17+1,FALSE)),"")</f>
        <v>2k</v>
      </c>
      <c r="J29" s="14" t="str">
        <f t="shared" si="4"/>
        <v>2.5k</v>
      </c>
      <c r="K29" s="14" t="str">
        <f t="shared" si="4"/>
        <v>3k</v>
      </c>
      <c r="L29" s="14" t="str">
        <f t="shared" si="4"/>
        <v>3.5k</v>
      </c>
      <c r="M29" s="14" t="str">
        <f t="shared" si="4"/>
        <v>4k</v>
      </c>
      <c r="N29" s="14" t="str">
        <f t="shared" si="4"/>
        <v>5k</v>
      </c>
      <c r="O29" s="14" t="str">
        <f t="shared" si="4"/>
        <v>7.5k</v>
      </c>
      <c r="P29" s="14" t="str">
        <f t="shared" si="4"/>
        <v>9.08k</v>
      </c>
      <c r="Q29" s="14" t="str">
        <f t="shared" si="4"/>
        <v>10k</v>
      </c>
      <c r="R29" s="14" t="str">
        <f t="shared" si="4"/>
        <v>12.5k</v>
      </c>
      <c r="S29" s="28"/>
    </row>
    <row r="30" spans="1:19" ht="15">
      <c r="A30" s="18" t="s">
        <v>26</v>
      </c>
      <c r="B30" s="19"/>
      <c r="C30" s="19"/>
      <c r="D30" s="19">
        <f>D29</f>
        <v>0</v>
      </c>
      <c r="E30" s="19">
        <f>E29</f>
        <v>0</v>
      </c>
      <c r="F30" s="19"/>
      <c r="G30" s="20"/>
      <c r="H30" s="20"/>
      <c r="I30" s="5">
        <v>40.78</v>
      </c>
      <c r="J30" s="5">
        <v>39.59</v>
      </c>
      <c r="K30" s="5">
        <v>36.97</v>
      </c>
      <c r="L30" s="5">
        <v>35.31</v>
      </c>
      <c r="M30" s="5">
        <v>33.48</v>
      </c>
      <c r="N30" s="5">
        <v>16.33</v>
      </c>
      <c r="O30" s="5">
        <v>12.83</v>
      </c>
      <c r="P30" s="5">
        <v>10.61</v>
      </c>
      <c r="Q30" s="5">
        <v>10.08</v>
      </c>
      <c r="R30" s="25">
        <v>9.81</v>
      </c>
      <c r="S30" s="21">
        <v>1</v>
      </c>
    </row>
    <row r="31" spans="1:19" ht="15.75" thickBot="1">
      <c r="A31" s="16" t="s">
        <v>58</v>
      </c>
      <c r="B31" s="17"/>
      <c r="C31" s="15">
        <f>IF(SUM(I31+J31+K31+L31+M31+N31+O31+P31+Q31+R31)&gt;0,SUM(I31+J31+K31+L31+M31+N31+O31+P31+Q31+R31),"")</f>
        <v>3828</v>
      </c>
      <c r="D31" s="17">
        <f>D29</f>
        <v>0</v>
      </c>
      <c r="E31" s="17">
        <f>E29</f>
        <v>0</v>
      </c>
      <c r="F31" s="17"/>
      <c r="G31" s="29"/>
      <c r="H31" s="29"/>
      <c r="I31" s="22">
        <f>IF(I30&gt;0,ROUNDDOWN(I30*1000*VLOOKUP($G29,Agegroups,12,FALSE)/(VLOOKUP(I29,HT,2,FALSE)),0),0)</f>
        <v>339</v>
      </c>
      <c r="J31" s="22">
        <f>IF(J30&gt;0,ROUNDDOWN(J30*1000*VLOOKUP($G29,Agegroups,12,FALSE)/(VLOOKUP(J29,HT,2,FALSE)),0),0)</f>
        <v>366</v>
      </c>
      <c r="K31" s="22">
        <f>IF(K30&gt;0,ROUNDDOWN(K30*1000*VLOOKUP($G29,Agegroups,12,FALSE)/(VLOOKUP(K29,HT,2,FALSE)),0),0)</f>
        <v>377</v>
      </c>
      <c r="L31" s="22">
        <f>IF(L30&gt;0,ROUNDDOWN(L30*1000*VLOOKUP($G29,Agegroups,12,FALSE)/(VLOOKUP(L29,HT,2,FALSE)),0),0)</f>
        <v>388</v>
      </c>
      <c r="M31" s="22">
        <f>IF(M30&gt;0,ROUNDDOWN(M30*1000*VLOOKUP($G29,Agegroups,12,FALSE)/(VLOOKUP(M29,HT,2,FALSE)),0),0)</f>
        <v>393</v>
      </c>
      <c r="N31" s="22">
        <f>IF(N30&gt;0,ROUNDDOWN(N30*1000*VLOOKUP($G29,Agegroups,12,FALSE)/(VLOOKUP(N29,WT,2,FALSE)),0),0)</f>
        <v>413</v>
      </c>
      <c r="O31" s="22">
        <f>IF(O30&gt;0,ROUNDDOWN(O30*1000*VLOOKUP($G29,Agegroups,12,FALSE)/(VLOOKUP(O29,WT,2,FALSE)),0),0)</f>
        <v>400</v>
      </c>
      <c r="P31" s="22">
        <f>IF(P30&gt;0,ROUNDDOWN(P30*1000*VLOOKUP($G29,Agegroups,12,FALSE)/(VLOOKUP(P29,WT,2,FALSE)),0),0)</f>
        <v>400</v>
      </c>
      <c r="Q31" s="22">
        <f>IF(Q30&gt;0,ROUNDDOWN(Q30*1000*VLOOKUP($G29,Agegroups,12,FALSE)/(VLOOKUP(Q29,WT,2,FALSE)),0),0)</f>
        <v>360</v>
      </c>
      <c r="R31" s="22">
        <f>IF(R30&gt;0,ROUNDDOWN(R30*1000*VLOOKUP($G29,Agegroups,12,FALSE)/(VLOOKUP(R29,WT,2,FALSE)),0),0)</f>
        <v>392</v>
      </c>
      <c r="S31" s="23" t="s">
        <v>136</v>
      </c>
    </row>
    <row r="32" spans="1:19" ht="16.5" thickBot="1" thickTop="1">
      <c r="A32" s="1" t="s">
        <v>27</v>
      </c>
      <c r="B32" s="2" t="s">
        <v>28</v>
      </c>
      <c r="C32" s="2" t="s">
        <v>29</v>
      </c>
      <c r="D32" s="2" t="s">
        <v>56</v>
      </c>
      <c r="E32" s="2" t="s">
        <v>57</v>
      </c>
      <c r="F32" s="32" t="s">
        <v>71</v>
      </c>
      <c r="G32" s="31" t="s">
        <v>69</v>
      </c>
      <c r="H32" s="31" t="s">
        <v>70</v>
      </c>
      <c r="I32" s="3">
        <v>1</v>
      </c>
      <c r="J32" s="3">
        <v>2</v>
      </c>
      <c r="K32" s="3">
        <v>3</v>
      </c>
      <c r="L32" s="3">
        <v>4</v>
      </c>
      <c r="M32" s="3">
        <v>5</v>
      </c>
      <c r="N32" s="3">
        <v>6</v>
      </c>
      <c r="O32" s="3">
        <v>7</v>
      </c>
      <c r="P32" s="3">
        <v>8</v>
      </c>
      <c r="Q32" s="3">
        <v>9</v>
      </c>
      <c r="R32" s="3">
        <v>10</v>
      </c>
      <c r="S32" s="4" t="s">
        <v>30</v>
      </c>
    </row>
    <row r="33" spans="1:19" ht="15.75">
      <c r="A33" s="37" t="s">
        <v>92</v>
      </c>
      <c r="B33" s="37"/>
      <c r="C33" s="26" t="s">
        <v>93</v>
      </c>
      <c r="D33" s="27"/>
      <c r="E33" s="27"/>
      <c r="F33" s="27" t="s">
        <v>83</v>
      </c>
      <c r="G33" s="26" t="s">
        <v>49</v>
      </c>
      <c r="H33" s="30">
        <v>2002</v>
      </c>
      <c r="I33" s="14" t="str">
        <f aca="true" t="shared" si="5" ref="I33:R33">IF(ISTEXT($G33),(VLOOKUP($G33,Agegroups,I$17+1,FALSE)),"")</f>
        <v>2k</v>
      </c>
      <c r="J33" s="14" t="str">
        <f t="shared" si="5"/>
        <v>2.5k</v>
      </c>
      <c r="K33" s="14" t="str">
        <f t="shared" si="5"/>
        <v>3k</v>
      </c>
      <c r="L33" s="14" t="str">
        <f t="shared" si="5"/>
        <v>3.5k</v>
      </c>
      <c r="M33" s="14" t="str">
        <f t="shared" si="5"/>
        <v>4k</v>
      </c>
      <c r="N33" s="14" t="str">
        <f t="shared" si="5"/>
        <v>5k</v>
      </c>
      <c r="O33" s="14" t="str">
        <f t="shared" si="5"/>
        <v>7.5k</v>
      </c>
      <c r="P33" s="14" t="str">
        <f t="shared" si="5"/>
        <v>9.08k</v>
      </c>
      <c r="Q33" s="14" t="str">
        <f t="shared" si="5"/>
        <v>10k</v>
      </c>
      <c r="R33" s="14" t="str">
        <f t="shared" si="5"/>
        <v>12.5k</v>
      </c>
      <c r="S33" s="28"/>
    </row>
    <row r="34" spans="1:19" ht="15">
      <c r="A34" s="18" t="s">
        <v>26</v>
      </c>
      <c r="B34" s="19"/>
      <c r="C34" s="19"/>
      <c r="D34" s="19">
        <f>D33</f>
        <v>0</v>
      </c>
      <c r="E34" s="19">
        <f>E33</f>
        <v>0</v>
      </c>
      <c r="F34" s="19"/>
      <c r="G34" s="20"/>
      <c r="H34" s="20"/>
      <c r="I34" s="5">
        <v>60.68</v>
      </c>
      <c r="J34" s="5">
        <v>59.06</v>
      </c>
      <c r="K34" s="5">
        <v>54.8</v>
      </c>
      <c r="L34" s="5">
        <v>50.46</v>
      </c>
      <c r="M34" s="5">
        <v>48.31</v>
      </c>
      <c r="N34" s="5">
        <v>26.23</v>
      </c>
      <c r="O34" s="5">
        <v>22.06</v>
      </c>
      <c r="P34" s="41">
        <v>17.04</v>
      </c>
      <c r="Q34" s="5">
        <v>15.07</v>
      </c>
      <c r="R34" s="25">
        <v>16.03</v>
      </c>
      <c r="S34" s="21">
        <v>1</v>
      </c>
    </row>
    <row r="35" spans="1:19" ht="15.75" thickBot="1">
      <c r="A35" s="16" t="s">
        <v>58</v>
      </c>
      <c r="B35" s="17"/>
      <c r="C35" s="15">
        <f>IF(SUM(I35+J35+K35+L35+M35+N35+O35+P35+Q35+R35)&gt;0,SUM(I35+J35+K35+L35+M35+N35+O35+P35+Q35+R35),"")</f>
        <v>5907</v>
      </c>
      <c r="D35" s="17">
        <f>D33</f>
        <v>0</v>
      </c>
      <c r="E35" s="17">
        <f>E33</f>
        <v>0</v>
      </c>
      <c r="F35" s="17"/>
      <c r="G35" s="29"/>
      <c r="H35" s="29"/>
      <c r="I35" s="22">
        <f>IF(I34&gt;0,ROUNDDOWN(I34*1000*VLOOKUP($G33,Agegroups,12,FALSE)/(VLOOKUP(I33,HT,2,FALSE)),0),0)</f>
        <v>505</v>
      </c>
      <c r="J35" s="22">
        <f>IF(J34&gt;0,ROUNDDOWN(J34*1000*VLOOKUP($G33,Agegroups,12,FALSE)/(VLOOKUP(J33,HT,2,FALSE)),0),0)</f>
        <v>546</v>
      </c>
      <c r="K35" s="22">
        <f>IF(K34&gt;0,ROUNDDOWN(K34*1000*VLOOKUP($G33,Agegroups,12,FALSE)/(VLOOKUP(K33,HT,2,FALSE)),0),0)</f>
        <v>559</v>
      </c>
      <c r="L35" s="22">
        <f>IF(L34&gt;0,ROUNDDOWN(L34*1000*VLOOKUP($G33,Agegroups,12,FALSE)/(VLOOKUP(L33,HT,2,FALSE)),0),0)</f>
        <v>554</v>
      </c>
      <c r="M35" s="22">
        <f>IF(M34&gt;0,ROUNDDOWN(M34*1000*VLOOKUP($G33,Agegroups,12,FALSE)/(VLOOKUP(M33,HT,2,FALSE)),0),0)</f>
        <v>568</v>
      </c>
      <c r="N35" s="22">
        <f>IF(N34&gt;0,ROUNDDOWN(N34*1000*VLOOKUP($G33,Agegroups,12,FALSE)/(VLOOKUP(N33,WT,2,FALSE)),0),0)</f>
        <v>664</v>
      </c>
      <c r="O35" s="22">
        <f>IF(O34&gt;0,ROUNDDOWN(O34*1000*VLOOKUP($G33,Agegroups,12,FALSE)/(VLOOKUP(O33,WT,2,FALSE)),0),0)</f>
        <v>689</v>
      </c>
      <c r="P35" s="22">
        <f>IF(P34&gt;0,ROUNDDOWN(P34*1000*VLOOKUP($G33,Agegroups,12,FALSE)/(VLOOKUP(P33,WT,2,FALSE)),0),0)</f>
        <v>643</v>
      </c>
      <c r="Q35" s="22">
        <f>IF(Q34&gt;0,ROUNDDOWN(Q34*1000*VLOOKUP($G33,Agegroups,12,FALSE)/(VLOOKUP(Q33,WT,2,FALSE)),0),0)</f>
        <v>538</v>
      </c>
      <c r="R35" s="22">
        <f>IF(R34&gt;0,ROUNDDOWN(R34*1000*VLOOKUP($G33,Agegroups,12,FALSE)/(VLOOKUP(R33,WT,2,FALSE)),0),0)</f>
        <v>641</v>
      </c>
      <c r="S35" s="23" t="s">
        <v>136</v>
      </c>
    </row>
    <row r="36" spans="1:19" ht="16.5" thickBot="1" thickTop="1">
      <c r="A36" s="1" t="s">
        <v>27</v>
      </c>
      <c r="B36" s="2" t="s">
        <v>28</v>
      </c>
      <c r="C36" s="2" t="s">
        <v>29</v>
      </c>
      <c r="D36" s="2" t="s">
        <v>56</v>
      </c>
      <c r="E36" s="2" t="s">
        <v>57</v>
      </c>
      <c r="F36" s="32" t="s">
        <v>71</v>
      </c>
      <c r="G36" s="31" t="s">
        <v>69</v>
      </c>
      <c r="H36" s="31" t="s">
        <v>70</v>
      </c>
      <c r="I36" s="3">
        <v>1</v>
      </c>
      <c r="J36" s="3">
        <v>2</v>
      </c>
      <c r="K36" s="3">
        <v>3</v>
      </c>
      <c r="L36" s="3">
        <v>4</v>
      </c>
      <c r="M36" s="3">
        <v>5</v>
      </c>
      <c r="N36" s="3">
        <v>6</v>
      </c>
      <c r="O36" s="3">
        <v>7</v>
      </c>
      <c r="P36" s="3">
        <v>8</v>
      </c>
      <c r="Q36" s="3">
        <v>9</v>
      </c>
      <c r="R36" s="3">
        <v>10</v>
      </c>
      <c r="S36" s="4" t="s">
        <v>30</v>
      </c>
    </row>
    <row r="37" spans="1:19" ht="15.75">
      <c r="A37" s="37" t="s">
        <v>94</v>
      </c>
      <c r="B37" s="37"/>
      <c r="C37" s="26" t="s">
        <v>82</v>
      </c>
      <c r="D37" s="27"/>
      <c r="E37" s="27"/>
      <c r="F37" s="27" t="s">
        <v>83</v>
      </c>
      <c r="G37" s="26" t="s">
        <v>63</v>
      </c>
      <c r="H37" s="30">
        <v>1986</v>
      </c>
      <c r="I37" s="14" t="str">
        <f aca="true" t="shared" si="6" ref="I37:R37">IF(ISTEXT($G37),(VLOOKUP($G37,Agegroups,I$17+1,FALSE)),"")</f>
        <v>4k</v>
      </c>
      <c r="J37" s="14" t="str">
        <f t="shared" si="6"/>
        <v>5k</v>
      </c>
      <c r="K37" s="14" t="str">
        <f t="shared" si="6"/>
        <v>6k</v>
      </c>
      <c r="L37" s="14" t="str">
        <f t="shared" si="6"/>
        <v>7.26k</v>
      </c>
      <c r="M37" s="14" t="str">
        <f t="shared" si="6"/>
        <v>9k</v>
      </c>
      <c r="N37" s="14" t="str">
        <f t="shared" si="6"/>
        <v>10k</v>
      </c>
      <c r="O37" s="14" t="str">
        <f t="shared" si="6"/>
        <v>12.5k</v>
      </c>
      <c r="P37" s="14" t="str">
        <f t="shared" si="6"/>
        <v>15.88k</v>
      </c>
      <c r="Q37" s="14" t="str">
        <f t="shared" si="6"/>
        <v>19.05k</v>
      </c>
      <c r="R37" s="14" t="str">
        <f t="shared" si="6"/>
        <v>25.4k</v>
      </c>
      <c r="S37" s="28"/>
    </row>
    <row r="38" spans="1:19" ht="15">
      <c r="A38" s="18" t="s">
        <v>26</v>
      </c>
      <c r="B38" s="19"/>
      <c r="C38" s="19"/>
      <c r="D38" s="19">
        <f>D37</f>
        <v>0</v>
      </c>
      <c r="E38" s="19">
        <f>E37</f>
        <v>0</v>
      </c>
      <c r="F38" s="19"/>
      <c r="G38" s="20"/>
      <c r="H38" s="20"/>
      <c r="I38" s="5">
        <v>67.9</v>
      </c>
      <c r="J38" s="5">
        <v>73.99</v>
      </c>
      <c r="K38" s="5">
        <v>67.47</v>
      </c>
      <c r="L38" s="5">
        <v>50.46</v>
      </c>
      <c r="M38" s="5">
        <v>52.86</v>
      </c>
      <c r="N38" s="5">
        <v>27.05</v>
      </c>
      <c r="O38" s="5">
        <v>22.8</v>
      </c>
      <c r="P38" s="5">
        <v>17.55</v>
      </c>
      <c r="Q38" s="5">
        <v>15.33</v>
      </c>
      <c r="R38" s="25">
        <v>10.91</v>
      </c>
      <c r="S38" s="21">
        <v>1</v>
      </c>
    </row>
    <row r="39" spans="1:19" ht="15.75" thickBot="1">
      <c r="A39" s="16" t="s">
        <v>58</v>
      </c>
      <c r="B39" s="17"/>
      <c r="C39" s="15">
        <f>IF(SUM(I39+J39+K39+L39+M39+N39+O39+P39+Q39+R39)&gt;0,SUM(I39+J39+K39+L39+M39+N39+O39+P39+Q39+R39),"")</f>
        <v>9118</v>
      </c>
      <c r="D39" s="17">
        <f>D37</f>
        <v>0</v>
      </c>
      <c r="E39" s="17">
        <f>E37</f>
        <v>0</v>
      </c>
      <c r="F39" s="17"/>
      <c r="G39" s="29"/>
      <c r="H39" s="29"/>
      <c r="I39" s="22">
        <f>IF(I38&gt;0,ROUNDDOWN(I38*1000*VLOOKUP($G37,Agegroups,12,FALSE)/(VLOOKUP(I37,HT,2,FALSE)),0),0)</f>
        <v>798</v>
      </c>
      <c r="J39" s="22">
        <f>IF(J38&gt;0,ROUNDDOWN(J38*1000*VLOOKUP($G37,Agegroups,12,FALSE)/(VLOOKUP(J37,HT,2,FALSE)),0),0)</f>
        <v>960</v>
      </c>
      <c r="K39" s="22">
        <f>IF(K38&gt;0,ROUNDDOWN(K38*1000*VLOOKUP($G37,Agegroups,12,FALSE)/(VLOOKUP(K37,HT,2,FALSE)),0),0)</f>
        <v>963</v>
      </c>
      <c r="L39" s="22">
        <f>IF(L38&gt;0,ROUNDDOWN(L38*1000*VLOOKUP($G37,Agegroups,12,FALSE)/(VLOOKUP(L37,HT,2,FALSE)),0),0)</f>
        <v>788</v>
      </c>
      <c r="M39" s="22">
        <f>IF(M38&gt;0,ROUNDDOWN(M38*1000*VLOOKUP($G37,Agegroups,12,FALSE)/(VLOOKUP(M37,HT,2,FALSE)),0),0)</f>
        <v>1057</v>
      </c>
      <c r="N39" s="22">
        <f>IF(N38&gt;0,ROUNDDOWN(N38*1000*VLOOKUP($G37,Agegroups,12,FALSE)/(VLOOKUP(N37,WT,2,FALSE)),0),0)</f>
        <v>966</v>
      </c>
      <c r="O39" s="22">
        <f>IF(O38&gt;0,ROUNDDOWN(O38*1000*VLOOKUP($G37,Agegroups,12,FALSE)/(VLOOKUP(O37,WT,2,FALSE)),0),0)</f>
        <v>912</v>
      </c>
      <c r="P39" s="22">
        <f>IF(P38&gt;0,ROUNDDOWN(P38*1000*VLOOKUP($G37,Agegroups,12,FALSE)/(VLOOKUP(P37,WT,2,FALSE)),0),0)</f>
        <v>877</v>
      </c>
      <c r="Q39" s="22">
        <f>IF(Q38&gt;0,ROUNDDOWN(Q38*1000*VLOOKUP($G37,Agegroups,12,FALSE)/(VLOOKUP(Q37,WT,2,FALSE)),0),0)</f>
        <v>958</v>
      </c>
      <c r="R39" s="22">
        <f>IF(R38&gt;0,ROUNDDOWN(R38*1000*VLOOKUP($G37,Agegroups,12,FALSE)/(VLOOKUP(R37,WT,2,FALSE)),0),0)</f>
        <v>839</v>
      </c>
      <c r="S39" s="23" t="s">
        <v>136</v>
      </c>
    </row>
    <row r="40" spans="1:19" ht="16.5" thickTop="1">
      <c r="A40" s="37" t="s">
        <v>95</v>
      </c>
      <c r="B40" s="37"/>
      <c r="C40" s="26" t="s">
        <v>96</v>
      </c>
      <c r="D40" s="27"/>
      <c r="E40" s="27"/>
      <c r="F40" s="27" t="s">
        <v>83</v>
      </c>
      <c r="G40" s="26" t="s">
        <v>2</v>
      </c>
      <c r="H40" s="30">
        <v>1978</v>
      </c>
      <c r="I40" s="14" t="str">
        <f aca="true" t="shared" si="7" ref="I40:R40">IF(ISTEXT($G40),(VLOOKUP($G40,Agegroups,I$17+1,FALSE)),"")</f>
        <v>4k</v>
      </c>
      <c r="J40" s="14" t="str">
        <f t="shared" si="7"/>
        <v>5k</v>
      </c>
      <c r="K40" s="14" t="str">
        <f t="shared" si="7"/>
        <v>6k</v>
      </c>
      <c r="L40" s="14" t="str">
        <f t="shared" si="7"/>
        <v>7.26k</v>
      </c>
      <c r="M40" s="14" t="str">
        <f t="shared" si="7"/>
        <v>9k</v>
      </c>
      <c r="N40" s="14" t="str">
        <f t="shared" si="7"/>
        <v>10k</v>
      </c>
      <c r="O40" s="14" t="str">
        <f t="shared" si="7"/>
        <v>12.5k</v>
      </c>
      <c r="P40" s="14" t="str">
        <f t="shared" si="7"/>
        <v>15.88k</v>
      </c>
      <c r="Q40" s="14" t="str">
        <f t="shared" si="7"/>
        <v>19.05k</v>
      </c>
      <c r="R40" s="14" t="str">
        <f t="shared" si="7"/>
        <v>25.4k</v>
      </c>
      <c r="S40" s="28"/>
    </row>
    <row r="41" spans="1:19" ht="15">
      <c r="A41" s="18" t="s">
        <v>26</v>
      </c>
      <c r="B41" s="19"/>
      <c r="C41" s="19"/>
      <c r="D41" s="19">
        <f>D40</f>
        <v>0</v>
      </c>
      <c r="E41" s="19">
        <f>E40</f>
        <v>0</v>
      </c>
      <c r="F41" s="19"/>
      <c r="G41" s="20"/>
      <c r="H41" s="20"/>
      <c r="I41" s="5">
        <v>60.25</v>
      </c>
      <c r="J41" s="5">
        <v>56.79</v>
      </c>
      <c r="K41" s="5">
        <v>52.41</v>
      </c>
      <c r="L41" s="5">
        <v>46.03</v>
      </c>
      <c r="M41" s="5">
        <v>37.47</v>
      </c>
      <c r="N41" s="5">
        <v>18.53</v>
      </c>
      <c r="O41" s="5">
        <v>16.99</v>
      </c>
      <c r="P41" s="5">
        <v>12.5</v>
      </c>
      <c r="Q41" s="5">
        <v>10.82</v>
      </c>
      <c r="R41" s="25">
        <v>8.03</v>
      </c>
      <c r="S41" s="21">
        <v>1</v>
      </c>
    </row>
    <row r="42" spans="1:19" ht="15.75" thickBot="1">
      <c r="A42" s="16" t="s">
        <v>58</v>
      </c>
      <c r="B42" s="17"/>
      <c r="C42" s="15">
        <f>IF(SUM(I42+J42+K42+L42+M42+N42+O42+P42+Q42+R42)&gt;0,SUM(I42+J42+K42+L42+M42+N42+O42+P42+Q42+R42),"")</f>
        <v>6919</v>
      </c>
      <c r="D42" s="17">
        <f>D40</f>
        <v>0</v>
      </c>
      <c r="E42" s="17">
        <f>E40</f>
        <v>0</v>
      </c>
      <c r="F42" s="17"/>
      <c r="G42" s="29"/>
      <c r="H42" s="29"/>
      <c r="I42" s="22">
        <f>IF(I41&gt;0,ROUNDDOWN(I41*1000*VLOOKUP($G40,Agegroups,12,FALSE)/(VLOOKUP(I40,HT,2,FALSE)),0),0)</f>
        <v>708</v>
      </c>
      <c r="J42" s="22">
        <f>IF(J41&gt;0,ROUNDDOWN(J41*1000*VLOOKUP($G40,Agegroups,12,FALSE)/(VLOOKUP(J40,HT,2,FALSE)),0),0)</f>
        <v>737</v>
      </c>
      <c r="K42" s="22">
        <f>IF(K41&gt;0,ROUNDDOWN(K41*1000*VLOOKUP($G40,Agegroups,12,FALSE)/(VLOOKUP(K40,HT,2,FALSE)),0),0)</f>
        <v>748</v>
      </c>
      <c r="L42" s="22">
        <f>IF(L41&gt;0,ROUNDDOWN(L41*1000*VLOOKUP($G40,Agegroups,12,FALSE)/(VLOOKUP(L40,HT,2,FALSE)),0),0)</f>
        <v>719</v>
      </c>
      <c r="M42" s="22">
        <f>IF(M41&gt;0,ROUNDDOWN(M41*1000*VLOOKUP($G40,Agegroups,12,FALSE)/(VLOOKUP(M40,HT,2,FALSE)),0),0)</f>
        <v>749</v>
      </c>
      <c r="N42" s="22">
        <f>IF(N41&gt;0,ROUNDDOWN(N41*1000*VLOOKUP($G40,Agegroups,12,FALSE)/(VLOOKUP(N40,WT,2,FALSE)),0),0)</f>
        <v>661</v>
      </c>
      <c r="O42" s="22">
        <f>IF(O41&gt;0,ROUNDDOWN(O41*1000*VLOOKUP($G40,Agegroups,12,FALSE)/(VLOOKUP(O40,WT,2,FALSE)),0),0)</f>
        <v>679</v>
      </c>
      <c r="P42" s="22">
        <f>IF(P41&gt;0,ROUNDDOWN(P41*1000*VLOOKUP($G40,Agegroups,12,FALSE)/(VLOOKUP(P40,WT,2,FALSE)),0),0)</f>
        <v>625</v>
      </c>
      <c r="Q42" s="22">
        <f>IF(Q41&gt;0,ROUNDDOWN(Q41*1000*VLOOKUP($G40,Agegroups,12,FALSE)/(VLOOKUP(Q40,WT,2,FALSE)),0),0)</f>
        <v>676</v>
      </c>
      <c r="R42" s="22">
        <f>IF(R41&gt;0,ROUNDDOWN(R41*1000*VLOOKUP($G40,Agegroups,12,FALSE)/(VLOOKUP(R40,WT,2,FALSE)),0),0)</f>
        <v>617</v>
      </c>
      <c r="S42" s="23"/>
    </row>
    <row r="43" ht="13.5" thickTop="1"/>
    <row r="44" spans="2:11" ht="15">
      <c r="B44" s="38" t="s">
        <v>78</v>
      </c>
      <c r="K44" s="38"/>
    </row>
    <row r="45" ht="13.5" thickBot="1"/>
    <row r="46" spans="1:19" ht="15.75" thickBot="1">
      <c r="A46" s="1" t="s">
        <v>27</v>
      </c>
      <c r="B46" s="2" t="s">
        <v>28</v>
      </c>
      <c r="C46" s="2" t="s">
        <v>29</v>
      </c>
      <c r="D46" s="2" t="s">
        <v>56</v>
      </c>
      <c r="E46" s="2" t="s">
        <v>57</v>
      </c>
      <c r="F46" s="32" t="s">
        <v>71</v>
      </c>
      <c r="G46" s="31" t="s">
        <v>69</v>
      </c>
      <c r="H46" s="31" t="s">
        <v>70</v>
      </c>
      <c r="I46" s="3">
        <v>1</v>
      </c>
      <c r="J46" s="3">
        <v>2</v>
      </c>
      <c r="K46" s="3">
        <v>3</v>
      </c>
      <c r="L46" s="3">
        <v>4</v>
      </c>
      <c r="M46" s="3">
        <v>5</v>
      </c>
      <c r="N46" s="3">
        <v>6</v>
      </c>
      <c r="O46" s="3">
        <v>7</v>
      </c>
      <c r="P46" s="3">
        <v>8</v>
      </c>
      <c r="Q46" s="3">
        <v>9</v>
      </c>
      <c r="R46" s="3">
        <v>10</v>
      </c>
      <c r="S46" s="4" t="s">
        <v>30</v>
      </c>
    </row>
    <row r="47" spans="1:19" ht="15.75">
      <c r="A47" s="37" t="s">
        <v>97</v>
      </c>
      <c r="B47" s="37"/>
      <c r="C47" s="26" t="s">
        <v>98</v>
      </c>
      <c r="D47" s="27"/>
      <c r="E47" s="27"/>
      <c r="F47" s="27" t="s">
        <v>99</v>
      </c>
      <c r="G47" s="26" t="s">
        <v>3</v>
      </c>
      <c r="H47" s="30">
        <v>1975</v>
      </c>
      <c r="I47" s="14" t="str">
        <f aca="true" t="shared" si="8" ref="I47:R47">IF(ISTEXT($G47),(VLOOKUP($G47,Agegroups,I$17+1,FALSE)),"")</f>
        <v>4k</v>
      </c>
      <c r="J47" s="14" t="str">
        <f t="shared" si="8"/>
        <v>5k</v>
      </c>
      <c r="K47" s="14" t="str">
        <f t="shared" si="8"/>
        <v>6k</v>
      </c>
      <c r="L47" s="14" t="str">
        <f t="shared" si="8"/>
        <v>7.26k</v>
      </c>
      <c r="M47" s="14" t="str">
        <f t="shared" si="8"/>
        <v>9k</v>
      </c>
      <c r="N47" s="14" t="str">
        <f t="shared" si="8"/>
        <v>10k</v>
      </c>
      <c r="O47" s="14" t="str">
        <f t="shared" si="8"/>
        <v>12.5k</v>
      </c>
      <c r="P47" s="14" t="str">
        <f t="shared" si="8"/>
        <v>15.88k</v>
      </c>
      <c r="Q47" s="14" t="str">
        <f t="shared" si="8"/>
        <v>19.05k</v>
      </c>
      <c r="R47" s="14" t="str">
        <f t="shared" si="8"/>
        <v>25.4k</v>
      </c>
      <c r="S47" s="28"/>
    </row>
    <row r="48" spans="1:20" ht="15">
      <c r="A48" s="18" t="s">
        <v>26</v>
      </c>
      <c r="B48" s="19"/>
      <c r="C48" s="19"/>
      <c r="D48" s="19">
        <f>D47</f>
        <v>0</v>
      </c>
      <c r="E48" s="19">
        <f>E47</f>
        <v>0</v>
      </c>
      <c r="F48" s="19"/>
      <c r="G48" s="20"/>
      <c r="H48" s="20"/>
      <c r="I48" s="5">
        <v>42.89</v>
      </c>
      <c r="J48" s="5">
        <v>37.03</v>
      </c>
      <c r="K48" s="5">
        <v>32.65</v>
      </c>
      <c r="L48" s="5">
        <v>28.93</v>
      </c>
      <c r="M48" s="5">
        <v>15.75</v>
      </c>
      <c r="N48" s="5">
        <v>17.01</v>
      </c>
      <c r="O48" s="5">
        <v>13.99</v>
      </c>
      <c r="P48" s="5">
        <v>10.92</v>
      </c>
      <c r="Q48" s="5">
        <v>9.15</v>
      </c>
      <c r="R48" s="25">
        <v>7.39</v>
      </c>
      <c r="S48" s="21">
        <v>1</v>
      </c>
      <c r="T48" s="45"/>
    </row>
    <row r="49" spans="1:21" ht="16.5" thickBot="1">
      <c r="A49" s="16" t="s">
        <v>58</v>
      </c>
      <c r="B49" s="17"/>
      <c r="C49" s="15">
        <f>IF(SUM(I49+J49+K49+L49+M49+N49+O49+P49+Q49+R49)&gt;0,SUM(I49+J49+K49+L49+M49+N49+O49+P49+Q49+R49),"")</f>
        <v>5068</v>
      </c>
      <c r="D49" s="17">
        <f>D47</f>
        <v>0</v>
      </c>
      <c r="E49" s="17">
        <f>E47</f>
        <v>0</v>
      </c>
      <c r="F49" s="17"/>
      <c r="G49" s="29"/>
      <c r="H49" s="29"/>
      <c r="I49" s="22">
        <f>IF(I48&gt;0,ROUNDDOWN(I48*1000*VLOOKUP($G47,Agegroups,12,FALSE)/(VLOOKUP(I47,HT,2,FALSE)),0),0)</f>
        <v>504</v>
      </c>
      <c r="J49" s="22">
        <f>IF(J48&gt;0,ROUNDDOWN(J48*1000*VLOOKUP($G47,Agegroups,12,FALSE)/(VLOOKUP(J47,HT,2,FALSE)),0),0)</f>
        <v>480</v>
      </c>
      <c r="K49" s="22">
        <f>IF(K48&gt;0,ROUNDDOWN(K48*1000*VLOOKUP($G47,Agegroups,12,FALSE)/(VLOOKUP(K47,HT,2,FALSE)),0),0)</f>
        <v>466</v>
      </c>
      <c r="L49" s="22">
        <f>IF(L48&gt;0,ROUNDDOWN(L48*1000*VLOOKUP($G47,Agegroups,12,FALSE)/(VLOOKUP(L47,HT,2,FALSE)),0),0)</f>
        <v>452</v>
      </c>
      <c r="M49" s="22">
        <f>IF(M48&gt;0,ROUNDDOWN(M48*1000*VLOOKUP($G47,Agegroups,12,FALSE)/(VLOOKUP(M47,HT,2,FALSE)),0),0)</f>
        <v>315</v>
      </c>
      <c r="N49" s="22">
        <f>IF(N48&gt;0,ROUNDDOWN(N48*1000*VLOOKUP($G47,Agegroups,12,FALSE)/(VLOOKUP(N47,WT,2,FALSE)),0),0)</f>
        <v>607</v>
      </c>
      <c r="O49" s="22">
        <f>IF(O48&gt;0,ROUNDDOWN(O48*1000*VLOOKUP($G47,Agegroups,12,FALSE)/(VLOOKUP(O47,WT,2,FALSE)),0),0)</f>
        <v>559</v>
      </c>
      <c r="P49" s="22">
        <f>IF(P48&gt;0,ROUNDDOWN(P48*1000*VLOOKUP($G47,Agegroups,12,FALSE)/(VLOOKUP(P47,WT,2,FALSE)),0),0)</f>
        <v>546</v>
      </c>
      <c r="Q49" s="22">
        <f>IF(Q48&gt;0,ROUNDDOWN(Q48*1000*VLOOKUP($G47,Agegroups,12,FALSE)/(VLOOKUP(Q47,WT,2,FALSE)),0),0)</f>
        <v>571</v>
      </c>
      <c r="R49" s="22">
        <f>IF(R48&gt;0,ROUNDDOWN(R48*1000*VLOOKUP($G47,Agegroups,12,FALSE)/(VLOOKUP(R47,WT,2,FALSE)),0),0)</f>
        <v>568</v>
      </c>
      <c r="S49" s="23"/>
      <c r="U49" s="38"/>
    </row>
    <row r="50" spans="1:19" ht="16.5" thickBot="1" thickTop="1">
      <c r="A50" s="1" t="s">
        <v>27</v>
      </c>
      <c r="B50" s="2" t="s">
        <v>28</v>
      </c>
      <c r="C50" s="2" t="s">
        <v>29</v>
      </c>
      <c r="D50" s="2" t="s">
        <v>56</v>
      </c>
      <c r="E50" s="2" t="s">
        <v>57</v>
      </c>
      <c r="F50" s="32" t="s">
        <v>71</v>
      </c>
      <c r="G50" s="31" t="s">
        <v>69</v>
      </c>
      <c r="H50" s="31" t="s">
        <v>70</v>
      </c>
      <c r="I50" s="3">
        <v>1</v>
      </c>
      <c r="J50" s="3">
        <v>2</v>
      </c>
      <c r="K50" s="3">
        <v>3</v>
      </c>
      <c r="L50" s="3">
        <v>4</v>
      </c>
      <c r="M50" s="3">
        <v>5</v>
      </c>
      <c r="N50" s="3">
        <v>6</v>
      </c>
      <c r="O50" s="3">
        <v>7</v>
      </c>
      <c r="P50" s="3">
        <v>8</v>
      </c>
      <c r="Q50" s="3">
        <v>9</v>
      </c>
      <c r="R50" s="3">
        <v>10</v>
      </c>
      <c r="S50" s="4" t="s">
        <v>30</v>
      </c>
    </row>
    <row r="51" spans="1:19" ht="15.75">
      <c r="A51" s="37" t="s">
        <v>131</v>
      </c>
      <c r="B51" s="37"/>
      <c r="C51" s="26" t="s">
        <v>132</v>
      </c>
      <c r="D51" s="27"/>
      <c r="E51" s="27"/>
      <c r="F51" s="27" t="s">
        <v>99</v>
      </c>
      <c r="G51" s="26" t="s">
        <v>3</v>
      </c>
      <c r="H51" s="30">
        <v>1973</v>
      </c>
      <c r="I51" s="14" t="str">
        <f aca="true" t="shared" si="9" ref="I51:R51">IF(ISTEXT($G51),(VLOOKUP($G51,Agegroups,I$17+1,FALSE)),"")</f>
        <v>4k</v>
      </c>
      <c r="J51" s="14" t="str">
        <f t="shared" si="9"/>
        <v>5k</v>
      </c>
      <c r="K51" s="14" t="str">
        <f t="shared" si="9"/>
        <v>6k</v>
      </c>
      <c r="L51" s="14" t="str">
        <f t="shared" si="9"/>
        <v>7.26k</v>
      </c>
      <c r="M51" s="14" t="str">
        <f t="shared" si="9"/>
        <v>9k</v>
      </c>
      <c r="N51" s="14" t="str">
        <f t="shared" si="9"/>
        <v>10k</v>
      </c>
      <c r="O51" s="14" t="str">
        <f t="shared" si="9"/>
        <v>12.5k</v>
      </c>
      <c r="P51" s="14" t="str">
        <f t="shared" si="9"/>
        <v>15.88k</v>
      </c>
      <c r="Q51" s="14" t="str">
        <f t="shared" si="9"/>
        <v>19.05k</v>
      </c>
      <c r="R51" s="14" t="str">
        <f t="shared" si="9"/>
        <v>25.4k</v>
      </c>
      <c r="S51" s="28"/>
    </row>
    <row r="52" spans="1:19" ht="15">
      <c r="A52" s="18" t="s">
        <v>26</v>
      </c>
      <c r="B52" s="19"/>
      <c r="C52" s="19"/>
      <c r="D52" s="19">
        <f>D51</f>
        <v>0</v>
      </c>
      <c r="E52" s="19">
        <f>E51</f>
        <v>0</v>
      </c>
      <c r="F52" s="19"/>
      <c r="G52" s="20"/>
      <c r="H52" s="20"/>
      <c r="I52" s="5">
        <v>39.98</v>
      </c>
      <c r="J52" s="5">
        <v>37.04</v>
      </c>
      <c r="K52" s="5">
        <v>29.98</v>
      </c>
      <c r="L52" s="5">
        <v>30.28</v>
      </c>
      <c r="M52" s="5">
        <v>25.11</v>
      </c>
      <c r="N52" s="5">
        <v>14.12</v>
      </c>
      <c r="O52" s="5">
        <v>14.03</v>
      </c>
      <c r="P52" s="5">
        <v>10.99</v>
      </c>
      <c r="Q52" s="5">
        <v>8.86</v>
      </c>
      <c r="R52" s="25">
        <v>7.05</v>
      </c>
      <c r="S52" s="21">
        <v>2</v>
      </c>
    </row>
    <row r="53" spans="1:19" ht="15.75" thickBot="1">
      <c r="A53" s="16" t="s">
        <v>58</v>
      </c>
      <c r="B53" s="17"/>
      <c r="C53" s="15">
        <f>IF(SUM(I53+J53+K53+L53+M53+N53+O53+P53+Q53+R53)&gt;0,SUM(I53+J53+K53+L53+M53+N53+O53+P53+Q53+R53),"")</f>
        <v>5063</v>
      </c>
      <c r="D53" s="17">
        <f>D51</f>
        <v>0</v>
      </c>
      <c r="E53" s="17">
        <f>E51</f>
        <v>0</v>
      </c>
      <c r="F53" s="17"/>
      <c r="G53" s="29"/>
      <c r="H53" s="29"/>
      <c r="I53" s="22">
        <f>IF(I52&gt;0,ROUNDDOWN(I52*1000*VLOOKUP($G51,Agegroups,12,FALSE)/(VLOOKUP(I51,HT,2,FALSE)),0),0)</f>
        <v>470</v>
      </c>
      <c r="J53" s="22">
        <f>IF(J52&gt;0,ROUNDDOWN(J52*1000*VLOOKUP($G51,Agegroups,12,FALSE)/(VLOOKUP(J51,HT,2,FALSE)),0),0)</f>
        <v>481</v>
      </c>
      <c r="K53" s="22">
        <f>IF(K52&gt;0,ROUNDDOWN(K52*1000*VLOOKUP($G51,Agegroups,12,FALSE)/(VLOOKUP(K51,HT,2,FALSE)),0),0)</f>
        <v>428</v>
      </c>
      <c r="L53" s="22">
        <f>IF(L52&gt;0,ROUNDDOWN(L52*1000*VLOOKUP($G51,Agegroups,12,FALSE)/(VLOOKUP(L51,HT,2,FALSE)),0),0)</f>
        <v>473</v>
      </c>
      <c r="M53" s="22">
        <f>IF(M52&gt;0,ROUNDDOWN(M52*1000*VLOOKUP($G51,Agegroups,12,FALSE)/(VLOOKUP(M51,HT,2,FALSE)),0),0)</f>
        <v>502</v>
      </c>
      <c r="N53" s="22">
        <f>IF(N52&gt;0,ROUNDDOWN(N52*1000*VLOOKUP($G51,Agegroups,12,FALSE)/(VLOOKUP(N51,WT,2,FALSE)),0),0)</f>
        <v>504</v>
      </c>
      <c r="O53" s="22">
        <f>IF(O52&gt;0,ROUNDDOWN(O52*1000*VLOOKUP($G51,Agegroups,12,FALSE)/(VLOOKUP(O51,WT,2,FALSE)),0),0)</f>
        <v>561</v>
      </c>
      <c r="P53" s="22">
        <f>IF(P52&gt;0,ROUNDDOWN(P52*1000*VLOOKUP($G51,Agegroups,12,FALSE)/(VLOOKUP(P51,WT,2,FALSE)),0),0)</f>
        <v>549</v>
      </c>
      <c r="Q53" s="22">
        <f>IF(Q52&gt;0,ROUNDDOWN(Q52*1000*VLOOKUP($G51,Agegroups,12,FALSE)/(VLOOKUP(Q51,WT,2,FALSE)),0),0)</f>
        <v>553</v>
      </c>
      <c r="R53" s="22">
        <f>IF(R52&gt;0,ROUNDDOWN(R52*1000*VLOOKUP($G51,Agegroups,12,FALSE)/(VLOOKUP(R51,WT,2,FALSE)),0),0)</f>
        <v>542</v>
      </c>
      <c r="S53" s="23"/>
    </row>
    <row r="54" spans="1:19" ht="16.5" thickBot="1" thickTop="1">
      <c r="A54" s="1" t="s">
        <v>27</v>
      </c>
      <c r="B54" s="2" t="s">
        <v>28</v>
      </c>
      <c r="C54" s="2" t="s">
        <v>29</v>
      </c>
      <c r="D54" s="2" t="s">
        <v>56</v>
      </c>
      <c r="E54" s="2" t="s">
        <v>57</v>
      </c>
      <c r="F54" s="32" t="s">
        <v>71</v>
      </c>
      <c r="G54" s="31" t="s">
        <v>69</v>
      </c>
      <c r="H54" s="31" t="s">
        <v>70</v>
      </c>
      <c r="I54" s="3">
        <v>1</v>
      </c>
      <c r="J54" s="3">
        <v>2</v>
      </c>
      <c r="K54" s="3">
        <v>3</v>
      </c>
      <c r="L54" s="3">
        <v>4</v>
      </c>
      <c r="M54" s="3">
        <v>5</v>
      </c>
      <c r="N54" s="3">
        <v>6</v>
      </c>
      <c r="O54" s="3">
        <v>7</v>
      </c>
      <c r="P54" s="3">
        <v>8</v>
      </c>
      <c r="Q54" s="3">
        <v>9</v>
      </c>
      <c r="R54" s="3">
        <v>10</v>
      </c>
      <c r="S54" s="4" t="s">
        <v>30</v>
      </c>
    </row>
    <row r="55" spans="1:19" ht="15.75">
      <c r="A55" s="37" t="s">
        <v>100</v>
      </c>
      <c r="B55" s="37"/>
      <c r="C55" s="26" t="s">
        <v>101</v>
      </c>
      <c r="D55" s="27"/>
      <c r="E55" s="27"/>
      <c r="F55" s="27" t="s">
        <v>99</v>
      </c>
      <c r="G55" s="26" t="s">
        <v>4</v>
      </c>
      <c r="H55" s="30">
        <v>1971</v>
      </c>
      <c r="I55" s="14" t="str">
        <f aca="true" t="shared" si="10" ref="I55:R55">IF(ISTEXT($G55),(VLOOKUP($G55,Agegroups,I$17+1,FALSE)),"")</f>
        <v>4k</v>
      </c>
      <c r="J55" s="14" t="str">
        <f t="shared" si="10"/>
        <v>5k</v>
      </c>
      <c r="K55" s="14" t="str">
        <f t="shared" si="10"/>
        <v>6k</v>
      </c>
      <c r="L55" s="14" t="str">
        <f t="shared" si="10"/>
        <v>7.26k</v>
      </c>
      <c r="M55" s="14" t="str">
        <f t="shared" si="10"/>
        <v>9k</v>
      </c>
      <c r="N55" s="14" t="str">
        <f t="shared" si="10"/>
        <v>10k</v>
      </c>
      <c r="O55" s="14" t="str">
        <f t="shared" si="10"/>
        <v>12.5k</v>
      </c>
      <c r="P55" s="14" t="str">
        <f t="shared" si="10"/>
        <v>15.88k</v>
      </c>
      <c r="Q55" s="14" t="str">
        <f t="shared" si="10"/>
        <v>19.05k</v>
      </c>
      <c r="R55" s="14" t="str">
        <f t="shared" si="10"/>
        <v>25.4k</v>
      </c>
      <c r="S55" s="28"/>
    </row>
    <row r="56" spans="1:19" ht="15">
      <c r="A56" s="18" t="s">
        <v>26</v>
      </c>
      <c r="B56" s="19"/>
      <c r="C56" s="19"/>
      <c r="D56" s="19">
        <f>D55</f>
        <v>0</v>
      </c>
      <c r="E56" s="19">
        <f>E55</f>
        <v>0</v>
      </c>
      <c r="F56" s="19"/>
      <c r="G56" s="20" t="s">
        <v>137</v>
      </c>
      <c r="H56" s="20"/>
      <c r="I56" s="5">
        <v>13</v>
      </c>
      <c r="J56" s="5">
        <v>10.68</v>
      </c>
      <c r="K56" s="5">
        <v>9.4</v>
      </c>
      <c r="L56" s="5">
        <v>6.73</v>
      </c>
      <c r="M56" s="5">
        <v>4.25</v>
      </c>
      <c r="N56" s="5">
        <v>5.67</v>
      </c>
      <c r="O56" s="5">
        <v>4.88</v>
      </c>
      <c r="P56" s="5">
        <v>4.1</v>
      </c>
      <c r="Q56" s="5">
        <v>3</v>
      </c>
      <c r="R56" s="25">
        <v>2.52</v>
      </c>
      <c r="S56" s="21">
        <v>2</v>
      </c>
    </row>
    <row r="57" spans="1:19" ht="15.75" thickBot="1">
      <c r="A57" s="16" t="s">
        <v>58</v>
      </c>
      <c r="B57" s="17"/>
      <c r="C57" s="15">
        <f>IF(SUM(I57+J57+K57+L57+M57+N57+O57+P57+Q57+R57)&gt;0,SUM(I57+J57+K57+L57+M57+N57+O57+P57+Q57+R57),"")</f>
        <v>1596</v>
      </c>
      <c r="D57" s="17">
        <f>D55</f>
        <v>0</v>
      </c>
      <c r="E57" s="17">
        <f>E55</f>
        <v>0</v>
      </c>
      <c r="F57" s="17"/>
      <c r="G57" s="29"/>
      <c r="H57" s="29"/>
      <c r="I57" s="22">
        <f>IF(I56&gt;0,ROUNDDOWN(I56*1000*VLOOKUP($G55,Agegroups,12,FALSE)/(VLOOKUP(I55,HT,2,FALSE)),0),0)</f>
        <v>152</v>
      </c>
      <c r="J57" s="22">
        <f>IF(J56&gt;0,ROUNDDOWN(J56*1000*VLOOKUP($G55,Agegroups,12,FALSE)/(VLOOKUP(J55,HT,2,FALSE)),0),0)</f>
        <v>138</v>
      </c>
      <c r="K57" s="22">
        <f>IF(K56&gt;0,ROUNDDOWN(K56*1000*VLOOKUP($G55,Agegroups,12,FALSE)/(VLOOKUP(K55,HT,2,FALSE)),0),0)</f>
        <v>134</v>
      </c>
      <c r="L57" s="22">
        <f>IF(L56&gt;0,ROUNDDOWN(L56*1000*VLOOKUP($G55,Agegroups,12,FALSE)/(VLOOKUP(L55,HT,2,FALSE)),0),0)</f>
        <v>105</v>
      </c>
      <c r="M57" s="22">
        <f>IF(M56&gt;0,ROUNDDOWN(M56*1000*VLOOKUP($G55,Agegroups,12,FALSE)/(VLOOKUP(M55,HT,2,FALSE)),0),0)</f>
        <v>85</v>
      </c>
      <c r="N57" s="22">
        <f>IF(N56&gt;0,ROUNDDOWN(N56*1000*VLOOKUP($G55,Agegroups,12,FALSE)/(VLOOKUP(N55,WT,2,FALSE)),0),0)</f>
        <v>202</v>
      </c>
      <c r="O57" s="22">
        <f>IF(O56&gt;0,ROUNDDOWN(O56*1000*VLOOKUP($G55,Agegroups,12,FALSE)/(VLOOKUP(O55,WT,2,FALSE)),0),0)</f>
        <v>195</v>
      </c>
      <c r="P57" s="22">
        <f>IF(P56&gt;0,ROUNDDOWN(P56*1000*VLOOKUP($G55,Agegroups,12,FALSE)/(VLOOKUP(P55,WT,2,FALSE)),0),0)</f>
        <v>205</v>
      </c>
      <c r="Q57" s="22">
        <f>IF(Q56&gt;0,ROUNDDOWN(Q56*1000*VLOOKUP($G55,Agegroups,12,FALSE)/(VLOOKUP(Q55,WT,2,FALSE)),0),0)</f>
        <v>187</v>
      </c>
      <c r="R57" s="22">
        <f>IF(R56&gt;0,ROUNDDOWN(R56*1000*VLOOKUP($G55,Agegroups,12,FALSE)/(VLOOKUP(R55,WT,2,FALSE)),0),0)</f>
        <v>193</v>
      </c>
      <c r="S57" s="23" t="s">
        <v>136</v>
      </c>
    </row>
    <row r="58" spans="1:19" ht="16.5" thickBot="1" thickTop="1">
      <c r="A58" s="1" t="s">
        <v>27</v>
      </c>
      <c r="B58" s="2" t="s">
        <v>28</v>
      </c>
      <c r="C58" s="2" t="s">
        <v>29</v>
      </c>
      <c r="D58" s="2" t="s">
        <v>56</v>
      </c>
      <c r="E58" s="2" t="s">
        <v>57</v>
      </c>
      <c r="F58" s="32" t="s">
        <v>71</v>
      </c>
      <c r="G58" s="31" t="s">
        <v>69</v>
      </c>
      <c r="H58" s="31" t="s">
        <v>70</v>
      </c>
      <c r="I58" s="3">
        <v>1</v>
      </c>
      <c r="J58" s="3">
        <v>2</v>
      </c>
      <c r="K58" s="3">
        <v>3</v>
      </c>
      <c r="L58" s="3">
        <v>4</v>
      </c>
      <c r="M58" s="3">
        <v>5</v>
      </c>
      <c r="N58" s="3">
        <v>6</v>
      </c>
      <c r="O58" s="3">
        <v>7</v>
      </c>
      <c r="P58" s="3">
        <v>8</v>
      </c>
      <c r="Q58" s="3">
        <v>9</v>
      </c>
      <c r="R58" s="3">
        <v>10</v>
      </c>
      <c r="S58" s="4" t="s">
        <v>30</v>
      </c>
    </row>
    <row r="59" spans="1:19" ht="15.75">
      <c r="A59" s="37" t="s">
        <v>102</v>
      </c>
      <c r="B59" s="37"/>
      <c r="C59" s="26" t="s">
        <v>103</v>
      </c>
      <c r="D59" s="27"/>
      <c r="E59" s="27"/>
      <c r="F59" s="27"/>
      <c r="G59" s="26" t="s">
        <v>4</v>
      </c>
      <c r="H59" s="30">
        <v>1968</v>
      </c>
      <c r="I59" s="14" t="str">
        <f aca="true" t="shared" si="11" ref="I59:R59">IF(ISTEXT($G59),(VLOOKUP($G59,Agegroups,I$17+1,FALSE)),"")</f>
        <v>4k</v>
      </c>
      <c r="J59" s="14" t="str">
        <f t="shared" si="11"/>
        <v>5k</v>
      </c>
      <c r="K59" s="14" t="str">
        <f t="shared" si="11"/>
        <v>6k</v>
      </c>
      <c r="L59" s="14" t="str">
        <f t="shared" si="11"/>
        <v>7.26k</v>
      </c>
      <c r="M59" s="14" t="str">
        <f t="shared" si="11"/>
        <v>9k</v>
      </c>
      <c r="N59" s="14" t="str">
        <f t="shared" si="11"/>
        <v>10k</v>
      </c>
      <c r="O59" s="14" t="str">
        <f t="shared" si="11"/>
        <v>12.5k</v>
      </c>
      <c r="P59" s="14" t="str">
        <f t="shared" si="11"/>
        <v>15.88k</v>
      </c>
      <c r="Q59" s="14" t="str">
        <f t="shared" si="11"/>
        <v>19.05k</v>
      </c>
      <c r="R59" s="14" t="str">
        <f t="shared" si="11"/>
        <v>25.4k</v>
      </c>
      <c r="S59" s="28"/>
    </row>
    <row r="60" spans="1:19" ht="15">
      <c r="A60" s="18" t="s">
        <v>26</v>
      </c>
      <c r="B60" s="19"/>
      <c r="C60" s="19"/>
      <c r="D60" s="19">
        <f>D59</f>
        <v>0</v>
      </c>
      <c r="E60" s="19">
        <f>E59</f>
        <v>0</v>
      </c>
      <c r="F60" s="19"/>
      <c r="G60" s="20"/>
      <c r="H60" s="20"/>
      <c r="I60" s="5">
        <v>34.23</v>
      </c>
      <c r="J60" s="5">
        <v>29.99</v>
      </c>
      <c r="K60" s="5">
        <v>26.24</v>
      </c>
      <c r="L60" s="5">
        <v>22.94</v>
      </c>
      <c r="M60" s="5">
        <v>19.15</v>
      </c>
      <c r="N60" s="5">
        <v>11.78</v>
      </c>
      <c r="O60" s="5">
        <v>9.75</v>
      </c>
      <c r="P60" s="5">
        <v>7.76</v>
      </c>
      <c r="Q60" s="5">
        <v>6.59</v>
      </c>
      <c r="R60" s="25">
        <v>3.59</v>
      </c>
      <c r="S60" s="21">
        <v>1</v>
      </c>
    </row>
    <row r="61" spans="1:19" ht="15.75" thickBot="1">
      <c r="A61" s="16" t="s">
        <v>58</v>
      </c>
      <c r="B61" s="17"/>
      <c r="C61" s="15">
        <f>IF(SUM(I61+J61+K61+L61+M61+N61+O61+P61+Q61+R61)&gt;0,SUM(I61+J61+K61+L61+M61+N61+O61+P61+Q61+R61),"")</f>
        <v>3791</v>
      </c>
      <c r="D61" s="17">
        <f>D59</f>
        <v>0</v>
      </c>
      <c r="E61" s="17">
        <f>E59</f>
        <v>0</v>
      </c>
      <c r="F61" s="17"/>
      <c r="G61" s="29"/>
      <c r="H61" s="29"/>
      <c r="I61" s="22">
        <f>IF(I60&gt;0,ROUNDDOWN(I60*1000*VLOOKUP($G59,Agegroups,12,FALSE)/(VLOOKUP(I59,HT,2,FALSE)),0),0)</f>
        <v>402</v>
      </c>
      <c r="J61" s="22">
        <f>IF(J60&gt;0,ROUNDDOWN(J60*1000*VLOOKUP($G59,Agegroups,12,FALSE)/(VLOOKUP(J59,HT,2,FALSE)),0),0)</f>
        <v>389</v>
      </c>
      <c r="K61" s="22">
        <f>IF(K60&gt;0,ROUNDDOWN(K60*1000*VLOOKUP($G59,Agegroups,12,FALSE)/(VLOOKUP(K59,HT,2,FALSE)),0),0)</f>
        <v>374</v>
      </c>
      <c r="L61" s="22">
        <f>IF(L60&gt;0,ROUNDDOWN(L60*1000*VLOOKUP($G59,Agegroups,12,FALSE)/(VLOOKUP(L59,HT,2,FALSE)),0),0)</f>
        <v>358</v>
      </c>
      <c r="M61" s="22">
        <f>IF(M60&gt;0,ROUNDDOWN(M60*1000*VLOOKUP($G59,Agegroups,12,FALSE)/(VLOOKUP(M59,HT,2,FALSE)),0),0)</f>
        <v>383</v>
      </c>
      <c r="N61" s="22">
        <f>IF(N60&gt;0,ROUNDDOWN(N60*1000*VLOOKUP($G59,Agegroups,12,FALSE)/(VLOOKUP(N59,WT,2,FALSE)),0),0)</f>
        <v>420</v>
      </c>
      <c r="O61" s="22">
        <f>IF(O60&gt;0,ROUNDDOWN(O60*1000*VLOOKUP($G59,Agegroups,12,FALSE)/(VLOOKUP(O59,WT,2,FALSE)),0),0)</f>
        <v>390</v>
      </c>
      <c r="P61" s="22">
        <f>IF(P60&gt;0,ROUNDDOWN(P60*1000*VLOOKUP($G59,Agegroups,12,FALSE)/(VLOOKUP(P59,WT,2,FALSE)),0),0)</f>
        <v>388</v>
      </c>
      <c r="Q61" s="22">
        <f>IF(Q60&gt;0,ROUNDDOWN(Q60*1000*VLOOKUP($G59,Agegroups,12,FALSE)/(VLOOKUP(Q59,WT,2,FALSE)),0),0)</f>
        <v>411</v>
      </c>
      <c r="R61" s="22">
        <f>IF(R60&gt;0,ROUNDDOWN(R60*1000*VLOOKUP($G59,Agegroups,12,FALSE)/(VLOOKUP(R59,WT,2,FALSE)),0),0)</f>
        <v>276</v>
      </c>
      <c r="S61" s="23"/>
    </row>
    <row r="62" spans="1:19" ht="16.5" thickBot="1" thickTop="1">
      <c r="A62" s="1" t="s">
        <v>27</v>
      </c>
      <c r="B62" s="2" t="s">
        <v>28</v>
      </c>
      <c r="C62" s="2" t="s">
        <v>29</v>
      </c>
      <c r="D62" s="2" t="s">
        <v>56</v>
      </c>
      <c r="E62" s="2" t="s">
        <v>57</v>
      </c>
      <c r="F62" s="32" t="s">
        <v>71</v>
      </c>
      <c r="G62" s="31" t="s">
        <v>69</v>
      </c>
      <c r="H62" s="31" t="s">
        <v>70</v>
      </c>
      <c r="I62" s="3">
        <v>1</v>
      </c>
      <c r="J62" s="3">
        <v>2</v>
      </c>
      <c r="K62" s="3">
        <v>3</v>
      </c>
      <c r="L62" s="3">
        <v>4</v>
      </c>
      <c r="M62" s="3">
        <v>5</v>
      </c>
      <c r="N62" s="3">
        <v>6</v>
      </c>
      <c r="O62" s="3">
        <v>7</v>
      </c>
      <c r="P62" s="3">
        <v>8</v>
      </c>
      <c r="Q62" s="3">
        <v>9</v>
      </c>
      <c r="R62" s="3">
        <v>10</v>
      </c>
      <c r="S62" s="4" t="s">
        <v>30</v>
      </c>
    </row>
    <row r="63" spans="1:19" ht="15.75">
      <c r="A63" s="37" t="s">
        <v>104</v>
      </c>
      <c r="B63" s="37"/>
      <c r="C63" s="26" t="s">
        <v>105</v>
      </c>
      <c r="D63" s="27"/>
      <c r="E63" s="27"/>
      <c r="F63" s="27" t="s">
        <v>106</v>
      </c>
      <c r="G63" s="26" t="s">
        <v>6</v>
      </c>
      <c r="H63" s="30">
        <v>1962</v>
      </c>
      <c r="I63" s="14" t="str">
        <f aca="true" t="shared" si="12" ref="I63:R63">IF(ISTEXT($G63),(VLOOKUP($G63,Agegroups,I$17+1,FALSE)),"")</f>
        <v>4k</v>
      </c>
      <c r="J63" s="14" t="str">
        <f t="shared" si="12"/>
        <v>5k</v>
      </c>
      <c r="K63" s="14" t="str">
        <f t="shared" si="12"/>
        <v>6k</v>
      </c>
      <c r="L63" s="14" t="str">
        <f t="shared" si="12"/>
        <v>7.26k</v>
      </c>
      <c r="M63" s="14" t="str">
        <f t="shared" si="12"/>
        <v>9k</v>
      </c>
      <c r="N63" s="14" t="str">
        <f t="shared" si="12"/>
        <v>10k</v>
      </c>
      <c r="O63" s="14" t="str">
        <f t="shared" si="12"/>
        <v>12.5k</v>
      </c>
      <c r="P63" s="14" t="str">
        <f t="shared" si="12"/>
        <v>15.88k</v>
      </c>
      <c r="Q63" s="14" t="str">
        <f t="shared" si="12"/>
        <v>19.05k</v>
      </c>
      <c r="R63" s="14" t="str">
        <f t="shared" si="12"/>
        <v>25.4k</v>
      </c>
      <c r="S63" s="28"/>
    </row>
    <row r="64" spans="1:20" ht="15">
      <c r="A64" s="18" t="s">
        <v>26</v>
      </c>
      <c r="B64" s="19"/>
      <c r="C64" s="19"/>
      <c r="D64" s="19">
        <f>D63</f>
        <v>0</v>
      </c>
      <c r="E64" s="19">
        <f>E63</f>
        <v>0</v>
      </c>
      <c r="F64" s="19"/>
      <c r="G64" s="20"/>
      <c r="H64" s="20"/>
      <c r="I64" s="5">
        <v>29.42</v>
      </c>
      <c r="J64" s="5">
        <v>27</v>
      </c>
      <c r="K64" s="5">
        <v>24.32</v>
      </c>
      <c r="L64" s="5">
        <v>21.2</v>
      </c>
      <c r="M64" s="5">
        <v>14.74</v>
      </c>
      <c r="N64" s="5">
        <v>10.73</v>
      </c>
      <c r="O64" s="5">
        <v>9.17</v>
      </c>
      <c r="P64" s="5">
        <v>6.71</v>
      </c>
      <c r="Q64" s="5">
        <v>4.65</v>
      </c>
      <c r="R64" s="25">
        <v>3.82</v>
      </c>
      <c r="S64" s="21">
        <v>2</v>
      </c>
      <c r="T64" s="45"/>
    </row>
    <row r="65" spans="1:19" ht="15.75" thickBot="1">
      <c r="A65" s="16" t="s">
        <v>58</v>
      </c>
      <c r="B65" s="17"/>
      <c r="C65" s="15">
        <f>IF(SUM(I65+J65+K65+L65+M65+N65+O65+P65+Q65+R65)&gt;0,SUM(I65+J65+K65+L65+M65+N65+O65+P65+Q65+R65),"")</f>
        <v>3335</v>
      </c>
      <c r="D65" s="17">
        <f>D63</f>
        <v>0</v>
      </c>
      <c r="E65" s="17">
        <f>E63</f>
        <v>0</v>
      </c>
      <c r="F65" s="17"/>
      <c r="G65" s="29"/>
      <c r="H65" s="29"/>
      <c r="I65" s="22">
        <f>IF(I64&gt;0,ROUNDDOWN(I64*1000*VLOOKUP($G63,Agegroups,12,FALSE)/(VLOOKUP(I63,HT,2,FALSE)),0),0)</f>
        <v>346</v>
      </c>
      <c r="J65" s="22">
        <f>IF(J64&gt;0,ROUNDDOWN(J64*1000*VLOOKUP($G63,Agegroups,12,FALSE)/(VLOOKUP(J63,HT,2,FALSE)),0),0)</f>
        <v>350</v>
      </c>
      <c r="K65" s="22">
        <f>IF(K64&gt;0,ROUNDDOWN(K64*1000*VLOOKUP($G63,Agegroups,12,FALSE)/(VLOOKUP(K63,HT,2,FALSE)),0),0)</f>
        <v>347</v>
      </c>
      <c r="L65" s="22">
        <f>IF(L64&gt;0,ROUNDDOWN(L64*1000*VLOOKUP($G63,Agegroups,12,FALSE)/(VLOOKUP(L63,HT,2,FALSE)),0),0)</f>
        <v>331</v>
      </c>
      <c r="M65" s="22">
        <f>IF(M64&gt;0,ROUNDDOWN(M64*1000*VLOOKUP($G63,Agegroups,12,FALSE)/(VLOOKUP(M63,HT,2,FALSE)),0),0)</f>
        <v>294</v>
      </c>
      <c r="N65" s="22">
        <f>IF(N64&gt;0,ROUNDDOWN(N64*1000*VLOOKUP($G63,Agegroups,12,FALSE)/(VLOOKUP(N63,WT,2,FALSE)),0),0)</f>
        <v>383</v>
      </c>
      <c r="O65" s="22">
        <f>IF(O64&gt;0,ROUNDDOWN(O64*1000*VLOOKUP($G63,Agegroups,12,FALSE)/(VLOOKUP(O63,WT,2,FALSE)),0),0)</f>
        <v>366</v>
      </c>
      <c r="P65" s="22">
        <f>IF(P64&gt;0,ROUNDDOWN(P64*1000*VLOOKUP($G63,Agegroups,12,FALSE)/(VLOOKUP(P63,WT,2,FALSE)),0),0)</f>
        <v>335</v>
      </c>
      <c r="Q65" s="22">
        <f>IF(Q64&gt;0,ROUNDDOWN(Q64*1000*VLOOKUP($G63,Agegroups,12,FALSE)/(VLOOKUP(Q63,WT,2,FALSE)),0),0)</f>
        <v>290</v>
      </c>
      <c r="R65" s="22">
        <f>IF(R64&gt;0,ROUNDDOWN(R64*1000*VLOOKUP($G63,Agegroups,12,FALSE)/(VLOOKUP(R63,WT,2,FALSE)),0),0)</f>
        <v>293</v>
      </c>
      <c r="S65" s="23"/>
    </row>
    <row r="66" spans="1:19" ht="16.5" thickBot="1" thickTop="1">
      <c r="A66" s="1" t="s">
        <v>27</v>
      </c>
      <c r="B66" s="2" t="s">
        <v>28</v>
      </c>
      <c r="C66" s="2" t="s">
        <v>29</v>
      </c>
      <c r="D66" s="2" t="s">
        <v>56</v>
      </c>
      <c r="E66" s="2" t="s">
        <v>57</v>
      </c>
      <c r="F66" s="32" t="s">
        <v>71</v>
      </c>
      <c r="G66" s="31" t="s">
        <v>69</v>
      </c>
      <c r="H66" s="31" t="s">
        <v>70</v>
      </c>
      <c r="I66" s="3">
        <v>1</v>
      </c>
      <c r="J66" s="3">
        <v>2</v>
      </c>
      <c r="K66" s="3">
        <v>3</v>
      </c>
      <c r="L66" s="3">
        <v>4</v>
      </c>
      <c r="M66" s="3">
        <v>5</v>
      </c>
      <c r="N66" s="3">
        <v>6</v>
      </c>
      <c r="O66" s="3">
        <v>7</v>
      </c>
      <c r="P66" s="3">
        <v>8</v>
      </c>
      <c r="Q66" s="3">
        <v>9</v>
      </c>
      <c r="R66" s="3">
        <v>10</v>
      </c>
      <c r="S66" s="4" t="s">
        <v>30</v>
      </c>
    </row>
    <row r="67" spans="1:19" ht="15.75">
      <c r="A67" s="37" t="s">
        <v>107</v>
      </c>
      <c r="B67" s="37"/>
      <c r="C67" s="26" t="s">
        <v>108</v>
      </c>
      <c r="D67" s="27"/>
      <c r="E67" s="27"/>
      <c r="F67" s="27" t="s">
        <v>99</v>
      </c>
      <c r="G67" s="26" t="s">
        <v>6</v>
      </c>
      <c r="H67" s="30">
        <v>1960</v>
      </c>
      <c r="I67" s="14" t="str">
        <f aca="true" t="shared" si="13" ref="I67:R67">IF(ISTEXT($G67),(VLOOKUP($G67,Agegroups,I$17+1,FALSE)),"")</f>
        <v>4k</v>
      </c>
      <c r="J67" s="14" t="str">
        <f t="shared" si="13"/>
        <v>5k</v>
      </c>
      <c r="K67" s="14" t="str">
        <f t="shared" si="13"/>
        <v>6k</v>
      </c>
      <c r="L67" s="14" t="str">
        <f t="shared" si="13"/>
        <v>7.26k</v>
      </c>
      <c r="M67" s="14" t="str">
        <f t="shared" si="13"/>
        <v>9k</v>
      </c>
      <c r="N67" s="14" t="str">
        <f t="shared" si="13"/>
        <v>10k</v>
      </c>
      <c r="O67" s="14" t="str">
        <f t="shared" si="13"/>
        <v>12.5k</v>
      </c>
      <c r="P67" s="14" t="str">
        <f t="shared" si="13"/>
        <v>15.88k</v>
      </c>
      <c r="Q67" s="14" t="str">
        <f t="shared" si="13"/>
        <v>19.05k</v>
      </c>
      <c r="R67" s="14" t="str">
        <f t="shared" si="13"/>
        <v>25.4k</v>
      </c>
      <c r="S67" s="28"/>
    </row>
    <row r="68" spans="1:19" ht="15">
      <c r="A68" s="18" t="s">
        <v>26</v>
      </c>
      <c r="B68" s="19"/>
      <c r="C68" s="19"/>
      <c r="D68" s="19">
        <f>D67</f>
        <v>0</v>
      </c>
      <c r="E68" s="19">
        <f>E67</f>
        <v>0</v>
      </c>
      <c r="F68" s="19"/>
      <c r="G68" s="20"/>
      <c r="H68" s="20"/>
      <c r="I68" s="5">
        <v>50.5</v>
      </c>
      <c r="J68" s="5">
        <v>47.1</v>
      </c>
      <c r="K68" s="5">
        <v>40.85</v>
      </c>
      <c r="L68" s="5">
        <v>36.21</v>
      </c>
      <c r="M68" s="5">
        <v>28.98</v>
      </c>
      <c r="N68" s="5">
        <v>15.28</v>
      </c>
      <c r="O68" s="5">
        <v>12.99</v>
      </c>
      <c r="P68" s="5">
        <v>9.48</v>
      </c>
      <c r="Q68" s="5">
        <v>8.06</v>
      </c>
      <c r="R68" s="25">
        <v>6.42</v>
      </c>
      <c r="S68" s="21">
        <v>1</v>
      </c>
    </row>
    <row r="69" spans="1:19" ht="15.75" thickBot="1">
      <c r="A69" s="16" t="s">
        <v>58</v>
      </c>
      <c r="B69" s="17"/>
      <c r="C69" s="15">
        <f>IF(SUM(I69+J69+K69+L69+M69+N69+O69+P69+Q69+R69)&gt;0,SUM(I69+J69+K69+L69+M69+N69+O69+P69+Q69+R69),"")</f>
        <v>5466</v>
      </c>
      <c r="D69" s="17">
        <f>D67</f>
        <v>0</v>
      </c>
      <c r="E69" s="17">
        <f>E67</f>
        <v>0</v>
      </c>
      <c r="F69" s="17"/>
      <c r="G69" s="29"/>
      <c r="H69" s="29"/>
      <c r="I69" s="22">
        <f>IF(I68&gt;0,ROUNDDOWN(I68*1000*VLOOKUP($G67,Agegroups,12,FALSE)/(VLOOKUP(I67,HT,2,FALSE)),0),0)</f>
        <v>594</v>
      </c>
      <c r="J69" s="22">
        <f>IF(J68&gt;0,ROUNDDOWN(J68*1000*VLOOKUP($G67,Agegroups,12,FALSE)/(VLOOKUP(J67,HT,2,FALSE)),0),0)</f>
        <v>611</v>
      </c>
      <c r="K69" s="22">
        <f>IF(K68&gt;0,ROUNDDOWN(K68*1000*VLOOKUP($G67,Agegroups,12,FALSE)/(VLOOKUP(K67,HT,2,FALSE)),0),0)</f>
        <v>583</v>
      </c>
      <c r="L69" s="22">
        <f>IF(L68&gt;0,ROUNDDOWN(L68*1000*VLOOKUP($G67,Agegroups,12,FALSE)/(VLOOKUP(L67,HT,2,FALSE)),0),0)</f>
        <v>565</v>
      </c>
      <c r="M69" s="22">
        <f>IF(M68&gt;0,ROUNDDOWN(M68*1000*VLOOKUP($G67,Agegroups,12,FALSE)/(VLOOKUP(M67,HT,2,FALSE)),0),0)</f>
        <v>579</v>
      </c>
      <c r="N69" s="22">
        <f>IF(N68&gt;0,ROUNDDOWN(N68*1000*VLOOKUP($G67,Agegroups,12,FALSE)/(VLOOKUP(N67,WT,2,FALSE)),0),0)</f>
        <v>545</v>
      </c>
      <c r="O69" s="22">
        <f>IF(O68&gt;0,ROUNDDOWN(O68*1000*VLOOKUP($G67,Agegroups,12,FALSE)/(VLOOKUP(O67,WT,2,FALSE)),0),0)</f>
        <v>519</v>
      </c>
      <c r="P69" s="22">
        <f>IF(P68&gt;0,ROUNDDOWN(P68*1000*VLOOKUP($G67,Agegroups,12,FALSE)/(VLOOKUP(P67,WT,2,FALSE)),0),0)</f>
        <v>474</v>
      </c>
      <c r="Q69" s="22">
        <f>IF(Q68&gt;0,ROUNDDOWN(Q68*1000*VLOOKUP($G67,Agegroups,12,FALSE)/(VLOOKUP(Q67,WT,2,FALSE)),0),0)</f>
        <v>503</v>
      </c>
      <c r="R69" s="22">
        <f>IF(R68&gt;0,ROUNDDOWN(R68*1000*VLOOKUP($G67,Agegroups,12,FALSE)/(VLOOKUP(R67,WT,2,FALSE)),0),0)</f>
        <v>493</v>
      </c>
      <c r="S69" s="23"/>
    </row>
    <row r="70" spans="1:19" ht="16.5" thickBot="1" thickTop="1">
      <c r="A70" s="1" t="s">
        <v>27</v>
      </c>
      <c r="B70" s="2" t="s">
        <v>28</v>
      </c>
      <c r="C70" s="2" t="s">
        <v>29</v>
      </c>
      <c r="D70" s="2" t="s">
        <v>56</v>
      </c>
      <c r="E70" s="2" t="s">
        <v>57</v>
      </c>
      <c r="F70" s="32" t="s">
        <v>71</v>
      </c>
      <c r="G70" s="31" t="s">
        <v>69</v>
      </c>
      <c r="H70" s="31" t="s">
        <v>70</v>
      </c>
      <c r="I70" s="3">
        <v>1</v>
      </c>
      <c r="J70" s="3">
        <v>2</v>
      </c>
      <c r="K70" s="3">
        <v>3</v>
      </c>
      <c r="L70" s="3">
        <v>4</v>
      </c>
      <c r="M70" s="3">
        <v>5</v>
      </c>
      <c r="N70" s="3">
        <v>6</v>
      </c>
      <c r="O70" s="3">
        <v>7</v>
      </c>
      <c r="P70" s="3">
        <v>8</v>
      </c>
      <c r="Q70" s="3">
        <v>9</v>
      </c>
      <c r="R70" s="3">
        <v>10</v>
      </c>
      <c r="S70" s="4" t="s">
        <v>30</v>
      </c>
    </row>
    <row r="71" spans="1:19" ht="15.75">
      <c r="A71" s="37" t="s">
        <v>109</v>
      </c>
      <c r="B71" s="37"/>
      <c r="C71" s="26" t="s">
        <v>110</v>
      </c>
      <c r="D71" s="27"/>
      <c r="E71" s="27"/>
      <c r="F71" s="27" t="s">
        <v>99</v>
      </c>
      <c r="G71" s="26" t="s">
        <v>7</v>
      </c>
      <c r="H71" s="30">
        <v>1957</v>
      </c>
      <c r="I71" s="14" t="str">
        <f aca="true" t="shared" si="14" ref="I71:R71">IF(ISTEXT($G71),(VLOOKUP($G71,Agegroups,I$17+1,FALSE)),"")</f>
        <v>3k</v>
      </c>
      <c r="J71" s="14" t="str">
        <f t="shared" si="14"/>
        <v>4k</v>
      </c>
      <c r="K71" s="14" t="str">
        <f t="shared" si="14"/>
        <v>5k</v>
      </c>
      <c r="L71" s="14" t="str">
        <f t="shared" si="14"/>
        <v>6k</v>
      </c>
      <c r="M71" s="14" t="str">
        <f t="shared" si="14"/>
        <v>7.26k</v>
      </c>
      <c r="N71" s="14" t="str">
        <f t="shared" si="14"/>
        <v>7.5k</v>
      </c>
      <c r="O71" s="14" t="str">
        <f t="shared" si="14"/>
        <v>9.08k</v>
      </c>
      <c r="P71" s="14" t="str">
        <f t="shared" si="14"/>
        <v>10k</v>
      </c>
      <c r="Q71" s="14" t="str">
        <f t="shared" si="14"/>
        <v>12.5k</v>
      </c>
      <c r="R71" s="14" t="str">
        <f t="shared" si="14"/>
        <v>15.88k</v>
      </c>
      <c r="S71" s="28"/>
    </row>
    <row r="72" spans="1:19" ht="15">
      <c r="A72" s="18" t="s">
        <v>26</v>
      </c>
      <c r="B72" s="19"/>
      <c r="C72" s="19"/>
      <c r="D72" s="19">
        <f>D71</f>
        <v>0</v>
      </c>
      <c r="E72" s="19">
        <f>E71</f>
        <v>0</v>
      </c>
      <c r="F72" s="19"/>
      <c r="G72" s="20"/>
      <c r="H72" s="20"/>
      <c r="I72" s="5">
        <v>46.95</v>
      </c>
      <c r="J72" s="5">
        <v>42.45</v>
      </c>
      <c r="K72" s="5">
        <v>40.69</v>
      </c>
      <c r="L72" s="5">
        <v>31.41</v>
      </c>
      <c r="M72" s="5">
        <v>30.4</v>
      </c>
      <c r="N72" s="5">
        <v>17.46</v>
      </c>
      <c r="O72" s="5">
        <v>15</v>
      </c>
      <c r="P72" s="5">
        <v>14.66</v>
      </c>
      <c r="Q72" s="5">
        <v>11.62</v>
      </c>
      <c r="R72" s="25">
        <v>9.03</v>
      </c>
      <c r="S72" s="21">
        <v>1</v>
      </c>
    </row>
    <row r="73" spans="1:19" ht="15.75" thickBot="1">
      <c r="A73" s="16" t="s">
        <v>58</v>
      </c>
      <c r="B73" s="17"/>
      <c r="C73" s="15">
        <f>IF(SUM(I73+J73+K73+L73+M73+N73+O73+P73+Q73+R73)&gt;0,SUM(I73+J73+K73+L73+M73+N73+O73+P73+Q73+R73),"")</f>
        <v>6223</v>
      </c>
      <c r="D73" s="17">
        <f>D71</f>
        <v>0</v>
      </c>
      <c r="E73" s="17">
        <f>E71</f>
        <v>0</v>
      </c>
      <c r="F73" s="17"/>
      <c r="G73" s="29"/>
      <c r="H73" s="29"/>
      <c r="I73" s="22">
        <f>IF(I72&gt;0,ROUNDDOWN(I72*1000*VLOOKUP($G71,Agegroups,12,FALSE)/(VLOOKUP(I71,HT,2,FALSE)),0),0)</f>
        <v>598</v>
      </c>
      <c r="J73" s="22">
        <f>IF(J72&gt;0,ROUNDDOWN(J72*1000*VLOOKUP($G71,Agegroups,12,FALSE)/(VLOOKUP(J71,HT,2,FALSE)),0),0)</f>
        <v>624</v>
      </c>
      <c r="K73" s="22">
        <f>IF(K72&gt;0,ROUNDDOWN(K72*1000*VLOOKUP($G71,Agegroups,12,FALSE)/(VLOOKUP(K71,HT,2,FALSE)),0),0)</f>
        <v>660</v>
      </c>
      <c r="L73" s="22">
        <f>IF(L72&gt;0,ROUNDDOWN(L72*1000*VLOOKUP($G71,Agegroups,12,FALSE)/(VLOOKUP(L71,HT,2,FALSE)),0),0)</f>
        <v>560</v>
      </c>
      <c r="M73" s="22">
        <f>IF(M72&gt;0,ROUNDDOWN(M72*1000*VLOOKUP($G71,Agegroups,12,FALSE)/(VLOOKUP(M71,HT,2,FALSE)),0),0)</f>
        <v>593</v>
      </c>
      <c r="N73" s="22">
        <f>IF(N72&gt;0,ROUNDDOWN(N72*1000*VLOOKUP($G71,Agegroups,12,FALSE)/(VLOOKUP(N71,WT,2,FALSE)),0),0)</f>
        <v>682</v>
      </c>
      <c r="O73" s="22">
        <f>IF(O72&gt;0,ROUNDDOWN(O72*1000*VLOOKUP($G71,Agegroups,12,FALSE)/(VLOOKUP(O71,WT,2,FALSE)),0),0)</f>
        <v>707</v>
      </c>
      <c r="P73" s="22">
        <f>IF(P72&gt;0,ROUNDDOWN(P72*1000*VLOOKUP($G71,Agegroups,12,FALSE)/(VLOOKUP(P71,WT,2,FALSE)),0),0)</f>
        <v>654</v>
      </c>
      <c r="Q73" s="22">
        <f>IF(Q72&gt;0,ROUNDDOWN(Q72*1000*VLOOKUP($G71,Agegroups,12,FALSE)/(VLOOKUP(Q71,WT,2,FALSE)),0),0)</f>
        <v>581</v>
      </c>
      <c r="R73" s="22">
        <f>IF(R72&gt;0,ROUNDDOWN(R72*1000*VLOOKUP($G71,Agegroups,12,FALSE)/(VLOOKUP(R71,WT,2,FALSE)),0),0)</f>
        <v>564</v>
      </c>
      <c r="S73" s="23"/>
    </row>
    <row r="74" spans="1:19" ht="16.5" thickBot="1" thickTop="1">
      <c r="A74" s="1" t="s">
        <v>27</v>
      </c>
      <c r="B74" s="2" t="s">
        <v>28</v>
      </c>
      <c r="C74" s="2" t="s">
        <v>29</v>
      </c>
      <c r="D74" s="2" t="s">
        <v>56</v>
      </c>
      <c r="E74" s="2" t="s">
        <v>57</v>
      </c>
      <c r="F74" s="32" t="s">
        <v>71</v>
      </c>
      <c r="G74" s="31" t="s">
        <v>69</v>
      </c>
      <c r="H74" s="31" t="s">
        <v>70</v>
      </c>
      <c r="I74" s="3">
        <v>1</v>
      </c>
      <c r="J74" s="3">
        <v>2</v>
      </c>
      <c r="K74" s="3">
        <v>3</v>
      </c>
      <c r="L74" s="3">
        <v>4</v>
      </c>
      <c r="M74" s="3">
        <v>5</v>
      </c>
      <c r="N74" s="3">
        <v>6</v>
      </c>
      <c r="O74" s="3">
        <v>7</v>
      </c>
      <c r="P74" s="3">
        <v>8</v>
      </c>
      <c r="Q74" s="3">
        <v>9</v>
      </c>
      <c r="R74" s="3">
        <v>10</v>
      </c>
      <c r="S74" s="4" t="s">
        <v>30</v>
      </c>
    </row>
    <row r="75" spans="1:19" ht="15.75">
      <c r="A75" s="37" t="s">
        <v>111</v>
      </c>
      <c r="B75" s="37"/>
      <c r="C75" s="26" t="s">
        <v>112</v>
      </c>
      <c r="D75" s="27"/>
      <c r="E75" s="27"/>
      <c r="F75" s="27" t="s">
        <v>99</v>
      </c>
      <c r="G75" s="26" t="s">
        <v>19</v>
      </c>
      <c r="H75" s="30">
        <v>1956</v>
      </c>
      <c r="I75" s="14" t="str">
        <f aca="true" t="shared" si="15" ref="I75:R75">IF(ISTEXT($G75),(VLOOKUP($G75,Agegroups,I$17+1,FALSE)),"")</f>
        <v>2k</v>
      </c>
      <c r="J75" s="14" t="str">
        <f t="shared" si="15"/>
        <v>2.5k</v>
      </c>
      <c r="K75" s="14" t="str">
        <f t="shared" si="15"/>
        <v>3k</v>
      </c>
      <c r="L75" s="14" t="str">
        <f t="shared" si="15"/>
        <v>3.5k</v>
      </c>
      <c r="M75" s="14" t="str">
        <f t="shared" si="15"/>
        <v>4k</v>
      </c>
      <c r="N75" s="14" t="str">
        <f t="shared" si="15"/>
        <v>5k</v>
      </c>
      <c r="O75" s="14" t="str">
        <f t="shared" si="15"/>
        <v>7.5k</v>
      </c>
      <c r="P75" s="14" t="str">
        <f t="shared" si="15"/>
        <v>9.08k</v>
      </c>
      <c r="Q75" s="14" t="str">
        <f t="shared" si="15"/>
        <v>10k</v>
      </c>
      <c r="R75" s="14" t="str">
        <f t="shared" si="15"/>
        <v>12.5k</v>
      </c>
      <c r="S75" s="28"/>
    </row>
    <row r="76" spans="1:19" ht="15">
      <c r="A76" s="18" t="s">
        <v>26</v>
      </c>
      <c r="B76" s="19"/>
      <c r="C76" s="19"/>
      <c r="D76" s="19">
        <f>D75</f>
        <v>0</v>
      </c>
      <c r="E76" s="19">
        <f>E75</f>
        <v>0</v>
      </c>
      <c r="F76" s="19"/>
      <c r="G76" s="20"/>
      <c r="H76" s="20"/>
      <c r="I76" s="5">
        <v>29.54</v>
      </c>
      <c r="J76" s="5">
        <v>27.27</v>
      </c>
      <c r="K76" s="5">
        <v>25.4</v>
      </c>
      <c r="L76" s="5">
        <v>25.21</v>
      </c>
      <c r="M76" s="5">
        <v>23.43</v>
      </c>
      <c r="N76" s="5">
        <v>10.57</v>
      </c>
      <c r="O76" s="5">
        <v>8.64</v>
      </c>
      <c r="P76" s="5">
        <v>8.2</v>
      </c>
      <c r="Q76" s="5">
        <v>6.91</v>
      </c>
      <c r="R76" s="25">
        <v>4.92</v>
      </c>
      <c r="S76" s="21">
        <v>1</v>
      </c>
    </row>
    <row r="77" spans="1:19" ht="15.75" thickBot="1">
      <c r="A77" s="16" t="s">
        <v>58</v>
      </c>
      <c r="B77" s="17"/>
      <c r="C77" s="15">
        <f>IF(SUM(I77+J77+K77+L77+M77+N77+O77+P77+Q77+R77)&gt;0,SUM(I77+J77+K77+L77+M77+N77+O77+P77+Q77+R77),"")</f>
        <v>3246</v>
      </c>
      <c r="D77" s="17">
        <f>D75</f>
        <v>0</v>
      </c>
      <c r="E77" s="17">
        <f>E75</f>
        <v>0</v>
      </c>
      <c r="F77" s="17"/>
      <c r="G77" s="29"/>
      <c r="H77" s="29"/>
      <c r="I77" s="22">
        <f>IF(I76&gt;0,ROUNDDOWN(I76*1000*VLOOKUP($G75,Agegroups,12,FALSE)/(VLOOKUP(I75,HT,2,FALSE)),0),0)</f>
        <v>307</v>
      </c>
      <c r="J77" s="22">
        <f>IF(J76&gt;0,ROUNDDOWN(J76*1000*VLOOKUP($G75,Agegroups,12,FALSE)/(VLOOKUP(J75,HT,2,FALSE)),0),0)</f>
        <v>315</v>
      </c>
      <c r="K77" s="22">
        <f>IF(K76&gt;0,ROUNDDOWN(K76*1000*VLOOKUP($G75,Agegroups,12,FALSE)/(VLOOKUP(K75,HT,2,FALSE)),0),0)</f>
        <v>323</v>
      </c>
      <c r="L77" s="22">
        <f>IF(L76&gt;0,ROUNDDOWN(L76*1000*VLOOKUP($G75,Agegroups,12,FALSE)/(VLOOKUP(L75,HT,2,FALSE)),0),0)</f>
        <v>346</v>
      </c>
      <c r="M77" s="22">
        <f>IF(M76&gt;0,ROUNDDOWN(M76*1000*VLOOKUP($G75,Agegroups,12,FALSE)/(VLOOKUP(M75,HT,2,FALSE)),0),0)</f>
        <v>344</v>
      </c>
      <c r="N77" s="22">
        <f>IF(N76&gt;0,ROUNDDOWN(N76*1000*VLOOKUP($G75,Agegroups,12,FALSE)/(VLOOKUP(N75,WT,2,FALSE)),0),0)</f>
        <v>334</v>
      </c>
      <c r="O77" s="22">
        <f>IF(O76&gt;0,ROUNDDOWN(O76*1000*VLOOKUP($G75,Agegroups,12,FALSE)/(VLOOKUP(O75,WT,2,FALSE)),0),0)</f>
        <v>337</v>
      </c>
      <c r="P77" s="22">
        <f>IF(P76&gt;0,ROUNDDOWN(P76*1000*VLOOKUP($G75,Agegroups,12,FALSE)/(VLOOKUP(P75,WT,2,FALSE)),0),0)</f>
        <v>386</v>
      </c>
      <c r="Q77" s="22">
        <f>IF(Q76&gt;0,ROUNDDOWN(Q76*1000*VLOOKUP($G75,Agegroups,12,FALSE)/(VLOOKUP(Q75,WT,2,FALSE)),0),0)</f>
        <v>308</v>
      </c>
      <c r="R77" s="22">
        <f>IF(R76&gt;0,ROUNDDOWN(R76*1000*VLOOKUP($G75,Agegroups,12,FALSE)/(VLOOKUP(R75,WT,2,FALSE)),0),0)</f>
        <v>246</v>
      </c>
      <c r="S77" s="23"/>
    </row>
    <row r="78" ht="13.5" thickTop="1"/>
    <row r="83" ht="15">
      <c r="B83" s="38" t="s">
        <v>78</v>
      </c>
    </row>
    <row r="84" ht="13.5" thickBot="1"/>
    <row r="85" spans="1:19" ht="15.75" thickBot="1">
      <c r="A85" s="1" t="s">
        <v>27</v>
      </c>
      <c r="B85" s="2" t="s">
        <v>28</v>
      </c>
      <c r="C85" s="2" t="s">
        <v>29</v>
      </c>
      <c r="D85" s="2" t="s">
        <v>56</v>
      </c>
      <c r="E85" s="2" t="s">
        <v>57</v>
      </c>
      <c r="F85" s="32" t="s">
        <v>71</v>
      </c>
      <c r="G85" s="31" t="s">
        <v>69</v>
      </c>
      <c r="H85" s="31" t="s">
        <v>70</v>
      </c>
      <c r="I85" s="3">
        <v>1</v>
      </c>
      <c r="J85" s="3">
        <v>2</v>
      </c>
      <c r="K85" s="3">
        <v>3</v>
      </c>
      <c r="L85" s="3">
        <v>4</v>
      </c>
      <c r="M85" s="3">
        <v>5</v>
      </c>
      <c r="N85" s="3">
        <v>6</v>
      </c>
      <c r="O85" s="3">
        <v>7</v>
      </c>
      <c r="P85" s="3">
        <v>8</v>
      </c>
      <c r="Q85" s="3">
        <v>9</v>
      </c>
      <c r="R85" s="3">
        <v>10</v>
      </c>
      <c r="S85" s="4" t="s">
        <v>30</v>
      </c>
    </row>
    <row r="86" spans="1:19" ht="15.75">
      <c r="A86" s="37" t="s">
        <v>113</v>
      </c>
      <c r="B86" s="37"/>
      <c r="C86" s="26" t="s">
        <v>114</v>
      </c>
      <c r="D86" s="27"/>
      <c r="E86" s="27"/>
      <c r="F86" s="27" t="s">
        <v>83</v>
      </c>
      <c r="G86" s="26" t="s">
        <v>21</v>
      </c>
      <c r="H86" s="30">
        <v>1947</v>
      </c>
      <c r="I86" s="14" t="str">
        <f aca="true" t="shared" si="16" ref="I86:R86">IF(ISTEXT($G86),(VLOOKUP($G86,Agegroups,I$17+1,FALSE)),"")</f>
        <v>2k</v>
      </c>
      <c r="J86" s="14" t="str">
        <f t="shared" si="16"/>
        <v>2.5k</v>
      </c>
      <c r="K86" s="14" t="str">
        <f t="shared" si="16"/>
        <v>3k</v>
      </c>
      <c r="L86" s="14" t="str">
        <f t="shared" si="16"/>
        <v>3.5k</v>
      </c>
      <c r="M86" s="14" t="str">
        <f t="shared" si="16"/>
        <v>4k</v>
      </c>
      <c r="N86" s="14" t="str">
        <f t="shared" si="16"/>
        <v>5k</v>
      </c>
      <c r="O86" s="14" t="str">
        <f t="shared" si="16"/>
        <v>7.5k</v>
      </c>
      <c r="P86" s="14" t="str">
        <f t="shared" si="16"/>
        <v>9.08k</v>
      </c>
      <c r="Q86" s="14" t="str">
        <f t="shared" si="16"/>
        <v>10k</v>
      </c>
      <c r="R86" s="14" t="str">
        <f t="shared" si="16"/>
        <v>12.5k</v>
      </c>
      <c r="S86" s="28"/>
    </row>
    <row r="87" spans="1:19" ht="15">
      <c r="A87" s="18" t="s">
        <v>26</v>
      </c>
      <c r="B87" s="19"/>
      <c r="C87" s="19"/>
      <c r="D87" s="19">
        <f>D86</f>
        <v>0</v>
      </c>
      <c r="E87" s="19">
        <f>E86</f>
        <v>0</v>
      </c>
      <c r="F87" s="19"/>
      <c r="G87" s="20"/>
      <c r="H87" s="20"/>
      <c r="I87" s="5">
        <v>28.76</v>
      </c>
      <c r="J87" s="5">
        <v>26.2</v>
      </c>
      <c r="K87" s="5">
        <v>23.4</v>
      </c>
      <c r="L87" s="5">
        <v>24.46</v>
      </c>
      <c r="M87" s="5">
        <v>22.42</v>
      </c>
      <c r="N87" s="5">
        <v>9.81</v>
      </c>
      <c r="O87" s="5">
        <v>6.59</v>
      </c>
      <c r="P87" s="5">
        <v>7.9</v>
      </c>
      <c r="Q87" s="5">
        <v>5.22</v>
      </c>
      <c r="R87" s="25">
        <v>3.26</v>
      </c>
      <c r="S87" s="21">
        <v>1</v>
      </c>
    </row>
    <row r="88" spans="1:19" ht="15.75" thickBot="1">
      <c r="A88" s="16" t="s">
        <v>58</v>
      </c>
      <c r="B88" s="17"/>
      <c r="C88" s="15">
        <f>IF(SUM(I88+J88+K88+L88+M88+N88+O88+P88+Q88+R88)&gt;0,SUM(I88+J88+K88+L88+M88+N88+O88+P88+Q88+R88),"")</f>
        <v>4060</v>
      </c>
      <c r="D88" s="17">
        <f>D86</f>
        <v>0</v>
      </c>
      <c r="E88" s="17">
        <f>E86</f>
        <v>0</v>
      </c>
      <c r="F88" s="17"/>
      <c r="G88" s="29"/>
      <c r="H88" s="29"/>
      <c r="I88" s="22">
        <f>IF(I87&gt;0,ROUNDDOWN(I87*1000*VLOOKUP($G86,Agegroups,12,FALSE)/(VLOOKUP(I86,HT,2,FALSE)),0),0)</f>
        <v>419</v>
      </c>
      <c r="J88" s="22">
        <f>IF(J87&gt;0,ROUNDDOWN(J87*1000*VLOOKUP($G86,Agegroups,12,FALSE)/(VLOOKUP(J86,HT,2,FALSE)),0),0)</f>
        <v>424</v>
      </c>
      <c r="K88" s="22">
        <f>IF(K87&gt;0,ROUNDDOWN(K87*1000*VLOOKUP($G86,Agegroups,12,FALSE)/(VLOOKUP(K86,HT,2,FALSE)),0),0)</f>
        <v>417</v>
      </c>
      <c r="L88" s="22">
        <f>IF(L87&gt;0,ROUNDDOWN(L87*1000*VLOOKUP($G86,Agegroups,12,FALSE)/(VLOOKUP(L86,HT,2,FALSE)),0),0)</f>
        <v>470</v>
      </c>
      <c r="M88" s="22">
        <f>IF(M87&gt;0,ROUNDDOWN(M87*1000*VLOOKUP($G86,Agegroups,12,FALSE)/(VLOOKUP(M86,HT,2,FALSE)),0),0)</f>
        <v>461</v>
      </c>
      <c r="N88" s="22">
        <f>IF(N87&gt;0,ROUNDDOWN(N87*1000*VLOOKUP($G86,Agegroups,12,FALSE)/(VLOOKUP(N86,WT,2,FALSE)),0),0)</f>
        <v>434</v>
      </c>
      <c r="O88" s="22">
        <f>IF(O87&gt;0,ROUNDDOWN(O87*1000*VLOOKUP($G86,Agegroups,12,FALSE)/(VLOOKUP(O86,WT,2,FALSE)),0),0)</f>
        <v>360</v>
      </c>
      <c r="P88" s="22">
        <f>IF(P87&gt;0,ROUNDDOWN(P87*1000*VLOOKUP($G86,Agegroups,12,FALSE)/(VLOOKUP(P86,WT,2,FALSE)),0),0)</f>
        <v>521</v>
      </c>
      <c r="Q88" s="22">
        <f>IF(Q87&gt;0,ROUNDDOWN(Q87*1000*VLOOKUP($G86,Agegroups,12,FALSE)/(VLOOKUP(Q86,WT,2,FALSE)),0),0)</f>
        <v>326</v>
      </c>
      <c r="R88" s="22">
        <f>IF(R87&gt;0,ROUNDDOWN(R87*1000*VLOOKUP($G86,Agegroups,12,FALSE)/(VLOOKUP(R86,WT,2,FALSE)),0),0)</f>
        <v>228</v>
      </c>
      <c r="S88" s="23" t="s">
        <v>136</v>
      </c>
    </row>
    <row r="89" spans="1:19" ht="16.5" thickBot="1" thickTop="1">
      <c r="A89" s="1" t="s">
        <v>27</v>
      </c>
      <c r="B89" s="2" t="s">
        <v>28</v>
      </c>
      <c r="C89" s="2" t="s">
        <v>29</v>
      </c>
      <c r="D89" s="2" t="s">
        <v>56</v>
      </c>
      <c r="E89" s="2" t="s">
        <v>57</v>
      </c>
      <c r="F89" s="32" t="s">
        <v>71</v>
      </c>
      <c r="G89" s="31" t="s">
        <v>69</v>
      </c>
      <c r="H89" s="31" t="s">
        <v>70</v>
      </c>
      <c r="I89" s="3">
        <v>1</v>
      </c>
      <c r="J89" s="3">
        <v>2</v>
      </c>
      <c r="K89" s="3">
        <v>3</v>
      </c>
      <c r="L89" s="3">
        <v>4</v>
      </c>
      <c r="M89" s="3">
        <v>5</v>
      </c>
      <c r="N89" s="3">
        <v>6</v>
      </c>
      <c r="O89" s="3">
        <v>7</v>
      </c>
      <c r="P89" s="3">
        <v>8</v>
      </c>
      <c r="Q89" s="3">
        <v>9</v>
      </c>
      <c r="R89" s="3">
        <v>10</v>
      </c>
      <c r="S89" s="4" t="s">
        <v>30</v>
      </c>
    </row>
    <row r="90" spans="1:19" ht="15.75">
      <c r="A90" s="37" t="s">
        <v>115</v>
      </c>
      <c r="B90" s="37"/>
      <c r="C90" s="26" t="s">
        <v>116</v>
      </c>
      <c r="D90" s="27"/>
      <c r="E90" s="27"/>
      <c r="F90" s="27" t="s">
        <v>83</v>
      </c>
      <c r="G90" s="26" t="s">
        <v>7</v>
      </c>
      <c r="H90" s="30">
        <v>1957</v>
      </c>
      <c r="I90" s="14" t="str">
        <f aca="true" t="shared" si="17" ref="I90:R90">IF(ISTEXT($G90),(VLOOKUP($G90,Agegroups,I$17+1,FALSE)),"")</f>
        <v>3k</v>
      </c>
      <c r="J90" s="14" t="str">
        <f t="shared" si="17"/>
        <v>4k</v>
      </c>
      <c r="K90" s="14" t="str">
        <f t="shared" si="17"/>
        <v>5k</v>
      </c>
      <c r="L90" s="14" t="str">
        <f t="shared" si="17"/>
        <v>6k</v>
      </c>
      <c r="M90" s="14" t="str">
        <f t="shared" si="17"/>
        <v>7.26k</v>
      </c>
      <c r="N90" s="14" t="str">
        <f t="shared" si="17"/>
        <v>7.5k</v>
      </c>
      <c r="O90" s="14" t="str">
        <f t="shared" si="17"/>
        <v>9.08k</v>
      </c>
      <c r="P90" s="14" t="str">
        <f t="shared" si="17"/>
        <v>10k</v>
      </c>
      <c r="Q90" s="14" t="str">
        <f t="shared" si="17"/>
        <v>12.5k</v>
      </c>
      <c r="R90" s="14" t="str">
        <f t="shared" si="17"/>
        <v>15.88k</v>
      </c>
      <c r="S90" s="28"/>
    </row>
    <row r="91" spans="1:20" ht="15">
      <c r="A91" s="18" t="s">
        <v>26</v>
      </c>
      <c r="B91" s="19"/>
      <c r="C91" s="19"/>
      <c r="D91" s="19">
        <f>D90</f>
        <v>0</v>
      </c>
      <c r="E91" s="19">
        <f>E90</f>
        <v>0</v>
      </c>
      <c r="F91" s="19"/>
      <c r="G91" s="20"/>
      <c r="H91" s="20"/>
      <c r="I91" s="5">
        <v>29.33</v>
      </c>
      <c r="J91" s="5">
        <v>27.15</v>
      </c>
      <c r="K91" s="5">
        <v>20.71</v>
      </c>
      <c r="L91" s="5">
        <v>17.42</v>
      </c>
      <c r="M91" s="5">
        <v>16.49</v>
      </c>
      <c r="N91" s="5">
        <v>11.75</v>
      </c>
      <c r="O91" s="5">
        <v>9.26</v>
      </c>
      <c r="P91" s="5">
        <v>9.22</v>
      </c>
      <c r="Q91" s="5">
        <v>7.57</v>
      </c>
      <c r="R91" s="25">
        <v>5.54</v>
      </c>
      <c r="S91" s="21">
        <v>3</v>
      </c>
      <c r="T91" s="45"/>
    </row>
    <row r="92" spans="1:19" ht="15.75" thickBot="1">
      <c r="A92" s="16" t="s">
        <v>58</v>
      </c>
      <c r="B92" s="17"/>
      <c r="C92" s="15">
        <f>IF(SUM(I92+J92+K92+L92+M92+N92+O92+P92+Q92+R92)&gt;0,SUM(I92+J92+K92+L92+M92+N92+O92+P92+Q92+R92),"")</f>
        <v>3771</v>
      </c>
      <c r="D92" s="17">
        <f>D90</f>
        <v>0</v>
      </c>
      <c r="E92" s="17">
        <f>E90</f>
        <v>0</v>
      </c>
      <c r="F92" s="17"/>
      <c r="G92" s="29"/>
      <c r="H92" s="29"/>
      <c r="I92" s="22">
        <f>IF(I91&gt;0,ROUNDDOWN(I91*1000*VLOOKUP($G90,Agegroups,12,FALSE)/(VLOOKUP(I90,HT,2,FALSE)),0),0)</f>
        <v>374</v>
      </c>
      <c r="J92" s="22">
        <f>IF(J91&gt;0,ROUNDDOWN(J91*1000*VLOOKUP($G90,Agegroups,12,FALSE)/(VLOOKUP(J90,HT,2,FALSE)),0),0)</f>
        <v>399</v>
      </c>
      <c r="K92" s="22">
        <f>IF(K91&gt;0,ROUNDDOWN(K91*1000*VLOOKUP($G90,Agegroups,12,FALSE)/(VLOOKUP(K90,HT,2,FALSE)),0),0)</f>
        <v>336</v>
      </c>
      <c r="L92" s="22">
        <f>IF(L91&gt;0,ROUNDDOWN(L91*1000*VLOOKUP($G90,Agegroups,12,FALSE)/(VLOOKUP(L90,HT,2,FALSE)),0),0)</f>
        <v>311</v>
      </c>
      <c r="M92" s="22">
        <f>IF(M91&gt;0,ROUNDDOWN(M91*1000*VLOOKUP($G90,Agegroups,12,FALSE)/(VLOOKUP(M90,HT,2,FALSE)),0),0)</f>
        <v>322</v>
      </c>
      <c r="N92" s="22">
        <f>IF(N91&gt;0,ROUNDDOWN(N91*1000*VLOOKUP($G90,Agegroups,12,FALSE)/(VLOOKUP(N90,WT,2,FALSE)),0),0)</f>
        <v>458</v>
      </c>
      <c r="O92" s="22">
        <f>IF(O91&gt;0,ROUNDDOWN(O91*1000*VLOOKUP($G90,Agegroups,12,FALSE)/(VLOOKUP(O90,WT,2,FALSE)),0),0)</f>
        <v>436</v>
      </c>
      <c r="P92" s="22">
        <f>IF(P91&gt;0,ROUNDDOWN(P91*1000*VLOOKUP($G90,Agegroups,12,FALSE)/(VLOOKUP(P90,WT,2,FALSE)),0),0)</f>
        <v>411</v>
      </c>
      <c r="Q92" s="22">
        <f>IF(Q91&gt;0,ROUNDDOWN(Q91*1000*VLOOKUP($G90,Agegroups,12,FALSE)/(VLOOKUP(Q90,WT,2,FALSE)),0),0)</f>
        <v>378</v>
      </c>
      <c r="R92" s="22">
        <f>IF(R91&gt;0,ROUNDDOWN(R91*1000*VLOOKUP($G90,Agegroups,12,FALSE)/(VLOOKUP(R90,WT,2,FALSE)),0),0)</f>
        <v>346</v>
      </c>
      <c r="S92" s="23"/>
    </row>
    <row r="93" spans="1:19" ht="16.5" thickBot="1" thickTop="1">
      <c r="A93" s="1" t="s">
        <v>27</v>
      </c>
      <c r="B93" s="2" t="s">
        <v>28</v>
      </c>
      <c r="C93" s="2" t="s">
        <v>29</v>
      </c>
      <c r="D93" s="2" t="s">
        <v>56</v>
      </c>
      <c r="E93" s="2" t="s">
        <v>57</v>
      </c>
      <c r="F93" s="32" t="s">
        <v>71</v>
      </c>
      <c r="G93" s="31" t="s">
        <v>69</v>
      </c>
      <c r="H93" s="31" t="s">
        <v>70</v>
      </c>
      <c r="I93" s="3">
        <v>1</v>
      </c>
      <c r="J93" s="3">
        <v>2</v>
      </c>
      <c r="K93" s="3">
        <v>3</v>
      </c>
      <c r="L93" s="3">
        <v>4</v>
      </c>
      <c r="M93" s="3">
        <v>5</v>
      </c>
      <c r="N93" s="3">
        <v>6</v>
      </c>
      <c r="O93" s="3">
        <v>7</v>
      </c>
      <c r="P93" s="3">
        <v>8</v>
      </c>
      <c r="Q93" s="3">
        <v>9</v>
      </c>
      <c r="R93" s="3">
        <v>10</v>
      </c>
      <c r="S93" s="4" t="s">
        <v>30</v>
      </c>
    </row>
    <row r="94" spans="1:19" ht="15.75">
      <c r="A94" s="37" t="s">
        <v>117</v>
      </c>
      <c r="B94" s="37"/>
      <c r="C94" s="26" t="s">
        <v>118</v>
      </c>
      <c r="D94" s="27"/>
      <c r="E94" s="27"/>
      <c r="F94" s="27" t="s">
        <v>83</v>
      </c>
      <c r="G94" s="26" t="s">
        <v>7</v>
      </c>
      <c r="H94" s="30">
        <v>1955</v>
      </c>
      <c r="I94" s="14" t="str">
        <f aca="true" t="shared" si="18" ref="I94:R94">IF(ISTEXT($G94),(VLOOKUP($G94,Agegroups,I$17+1,FALSE)),"")</f>
        <v>3k</v>
      </c>
      <c r="J94" s="14" t="str">
        <f t="shared" si="18"/>
        <v>4k</v>
      </c>
      <c r="K94" s="14" t="str">
        <f t="shared" si="18"/>
        <v>5k</v>
      </c>
      <c r="L94" s="14" t="str">
        <f t="shared" si="18"/>
        <v>6k</v>
      </c>
      <c r="M94" s="14" t="str">
        <f t="shared" si="18"/>
        <v>7.26k</v>
      </c>
      <c r="N94" s="14" t="str">
        <f t="shared" si="18"/>
        <v>7.5k</v>
      </c>
      <c r="O94" s="14" t="str">
        <f t="shared" si="18"/>
        <v>9.08k</v>
      </c>
      <c r="P94" s="14" t="str">
        <f t="shared" si="18"/>
        <v>10k</v>
      </c>
      <c r="Q94" s="14" t="str">
        <f t="shared" si="18"/>
        <v>12.5k</v>
      </c>
      <c r="R94" s="14" t="str">
        <f t="shared" si="18"/>
        <v>15.88k</v>
      </c>
      <c r="S94" s="28"/>
    </row>
    <row r="95" spans="1:19" ht="15">
      <c r="A95" s="18" t="s">
        <v>26</v>
      </c>
      <c r="B95" s="19"/>
      <c r="C95" s="19"/>
      <c r="D95" s="19">
        <f>D94</f>
        <v>0</v>
      </c>
      <c r="E95" s="19">
        <f>E94</f>
        <v>0</v>
      </c>
      <c r="F95" s="19"/>
      <c r="G95" s="20"/>
      <c r="H95" s="20"/>
      <c r="I95" s="5">
        <v>42.5</v>
      </c>
      <c r="J95" s="5">
        <v>41.98</v>
      </c>
      <c r="K95" s="5">
        <v>40.46</v>
      </c>
      <c r="L95" s="5">
        <v>33.87</v>
      </c>
      <c r="M95" s="5">
        <v>28.2</v>
      </c>
      <c r="N95" s="5">
        <v>16.18</v>
      </c>
      <c r="O95" s="5">
        <v>13.54</v>
      </c>
      <c r="P95" s="5">
        <v>13.93</v>
      </c>
      <c r="Q95" s="5">
        <v>10.9</v>
      </c>
      <c r="R95" s="25">
        <v>7.92</v>
      </c>
      <c r="S95" s="21">
        <v>1</v>
      </c>
    </row>
    <row r="96" spans="1:19" ht="15.75" thickBot="1">
      <c r="A96" s="16" t="s">
        <v>58</v>
      </c>
      <c r="B96" s="17"/>
      <c r="C96" s="15">
        <f>IF(SUM(I96+J96+K96+L96+M96+N96+O96+P96+Q96+R96)&gt;0,SUM(I96+J96+K96+L96+M96+N96+O96+P96+Q96+R96),"")</f>
        <v>5900</v>
      </c>
      <c r="D96" s="17">
        <f>D94</f>
        <v>0</v>
      </c>
      <c r="E96" s="17">
        <f>E94</f>
        <v>0</v>
      </c>
      <c r="F96" s="17"/>
      <c r="G96" s="29"/>
      <c r="H96" s="29"/>
      <c r="I96" s="22">
        <f>IF(I95&gt;0,ROUNDDOWN(I95*1000*VLOOKUP($G94,Agegroups,12,FALSE)/(VLOOKUP(I94,HT,2,FALSE)),0),0)</f>
        <v>542</v>
      </c>
      <c r="J96" s="22">
        <f>IF(J95&gt;0,ROUNDDOWN(J95*1000*VLOOKUP($G94,Agegroups,12,FALSE)/(VLOOKUP(J94,HT,2,FALSE)),0),0)</f>
        <v>617</v>
      </c>
      <c r="K96" s="22">
        <f>IF(K95&gt;0,ROUNDDOWN(K95*1000*VLOOKUP($G94,Agegroups,12,FALSE)/(VLOOKUP(K94,HT,2,FALSE)),0),0)</f>
        <v>656</v>
      </c>
      <c r="L96" s="22">
        <f>IF(L95&gt;0,ROUNDDOWN(L95*1000*VLOOKUP($G94,Agegroups,12,FALSE)/(VLOOKUP(L94,HT,2,FALSE)),0),0)</f>
        <v>604</v>
      </c>
      <c r="M96" s="22">
        <f>IF(M95&gt;0,ROUNDDOWN(M95*1000*VLOOKUP($G94,Agegroups,12,FALSE)/(VLOOKUP(M94,HT,2,FALSE)),0),0)</f>
        <v>550</v>
      </c>
      <c r="N96" s="22">
        <f>IF(N95&gt;0,ROUNDDOWN(N95*1000*VLOOKUP($G94,Agegroups,12,FALSE)/(VLOOKUP(N94,WT,2,FALSE)),0),0)</f>
        <v>632</v>
      </c>
      <c r="O96" s="22">
        <f>IF(O95&gt;0,ROUNDDOWN(O95*1000*VLOOKUP($G94,Agegroups,12,FALSE)/(VLOOKUP(O94,WT,2,FALSE)),0),0)</f>
        <v>638</v>
      </c>
      <c r="P96" s="22">
        <f>IF(P95&gt;0,ROUNDDOWN(P95*1000*VLOOKUP($G94,Agegroups,12,FALSE)/(VLOOKUP(P94,WT,2,FALSE)),0),0)</f>
        <v>621</v>
      </c>
      <c r="Q96" s="22">
        <f>IF(Q95&gt;0,ROUNDDOWN(Q95*1000*VLOOKUP($G94,Agegroups,12,FALSE)/(VLOOKUP(Q94,WT,2,FALSE)),0),0)</f>
        <v>545</v>
      </c>
      <c r="R96" s="22">
        <f>IF(R95&gt;0,ROUNDDOWN(R95*1000*VLOOKUP($G94,Agegroups,12,FALSE)/(VLOOKUP(R94,WT,2,FALSE)),0),0)</f>
        <v>495</v>
      </c>
      <c r="S96" s="23"/>
    </row>
    <row r="97" spans="1:19" ht="16.5" thickBot="1" thickTop="1">
      <c r="A97" s="1" t="s">
        <v>27</v>
      </c>
      <c r="B97" s="2" t="s">
        <v>28</v>
      </c>
      <c r="C97" s="2" t="s">
        <v>29</v>
      </c>
      <c r="D97" s="2" t="s">
        <v>56</v>
      </c>
      <c r="E97" s="2" t="s">
        <v>57</v>
      </c>
      <c r="F97" s="32" t="s">
        <v>71</v>
      </c>
      <c r="G97" s="31" t="s">
        <v>69</v>
      </c>
      <c r="H97" s="31" t="s">
        <v>70</v>
      </c>
      <c r="I97" s="3">
        <v>1</v>
      </c>
      <c r="J97" s="3">
        <v>2</v>
      </c>
      <c r="K97" s="3">
        <v>3</v>
      </c>
      <c r="L97" s="3">
        <v>4</v>
      </c>
      <c r="M97" s="3">
        <v>5</v>
      </c>
      <c r="N97" s="3">
        <v>6</v>
      </c>
      <c r="O97" s="3">
        <v>7</v>
      </c>
      <c r="P97" s="3">
        <v>8</v>
      </c>
      <c r="Q97" s="3">
        <v>9</v>
      </c>
      <c r="R97" s="3">
        <v>10</v>
      </c>
      <c r="S97" s="4" t="s">
        <v>30</v>
      </c>
    </row>
    <row r="98" spans="1:19" ht="15.75">
      <c r="A98" s="37" t="s">
        <v>119</v>
      </c>
      <c r="B98" s="37"/>
      <c r="C98" s="26" t="s">
        <v>120</v>
      </c>
      <c r="D98" s="27"/>
      <c r="E98" s="27"/>
      <c r="F98" s="27" t="s">
        <v>83</v>
      </c>
      <c r="G98" s="26" t="s">
        <v>7</v>
      </c>
      <c r="H98" s="30">
        <v>1953</v>
      </c>
      <c r="I98" s="14" t="str">
        <f aca="true" t="shared" si="19" ref="I98:R98">IF(ISTEXT($G98),(VLOOKUP($G98,Agegroups,I$17+1,FALSE)),"")</f>
        <v>3k</v>
      </c>
      <c r="J98" s="14" t="str">
        <f t="shared" si="19"/>
        <v>4k</v>
      </c>
      <c r="K98" s="14" t="str">
        <f t="shared" si="19"/>
        <v>5k</v>
      </c>
      <c r="L98" s="14" t="str">
        <f t="shared" si="19"/>
        <v>6k</v>
      </c>
      <c r="M98" s="14" t="str">
        <f t="shared" si="19"/>
        <v>7.26k</v>
      </c>
      <c r="N98" s="14" t="str">
        <f t="shared" si="19"/>
        <v>7.5k</v>
      </c>
      <c r="O98" s="14" t="str">
        <f t="shared" si="19"/>
        <v>9.08k</v>
      </c>
      <c r="P98" s="14" t="str">
        <f t="shared" si="19"/>
        <v>10k</v>
      </c>
      <c r="Q98" s="14" t="str">
        <f t="shared" si="19"/>
        <v>12.5k</v>
      </c>
      <c r="R98" s="14" t="str">
        <f t="shared" si="19"/>
        <v>15.88k</v>
      </c>
      <c r="S98" s="28"/>
    </row>
    <row r="99" spans="1:19" ht="15">
      <c r="A99" s="18" t="s">
        <v>26</v>
      </c>
      <c r="B99" s="19"/>
      <c r="C99" s="19"/>
      <c r="D99" s="19">
        <f>D98</f>
        <v>0</v>
      </c>
      <c r="E99" s="19">
        <f>E98</f>
        <v>0</v>
      </c>
      <c r="F99" s="19"/>
      <c r="G99" s="20"/>
      <c r="H99" s="20"/>
      <c r="I99" s="5">
        <v>35.95</v>
      </c>
      <c r="J99" s="5">
        <v>29.03</v>
      </c>
      <c r="K99" s="5">
        <v>22.06</v>
      </c>
      <c r="L99" s="5">
        <v>19.98</v>
      </c>
      <c r="M99" s="5">
        <v>17.26</v>
      </c>
      <c r="N99" s="5">
        <v>11.89</v>
      </c>
      <c r="O99" s="5">
        <v>10.77</v>
      </c>
      <c r="P99" s="5">
        <v>9.73</v>
      </c>
      <c r="Q99" s="5">
        <v>7.44</v>
      </c>
      <c r="R99" s="25">
        <v>6.3</v>
      </c>
      <c r="S99" s="21">
        <v>2</v>
      </c>
    </row>
    <row r="100" spans="1:19" ht="15.75" thickBot="1">
      <c r="A100" s="16" t="s">
        <v>58</v>
      </c>
      <c r="B100" s="17"/>
      <c r="C100" s="15">
        <f>IF(SUM(I100+J100+K100+L100+M100+N100+O100+P100+Q100+R100)&gt;0,SUM(I100+J100+K100+L100+M100+N100+O100+P100+Q100+R100),"")</f>
        <v>4106</v>
      </c>
      <c r="D100" s="17">
        <f>D98</f>
        <v>0</v>
      </c>
      <c r="E100" s="17">
        <f>E98</f>
        <v>0</v>
      </c>
      <c r="F100" s="17"/>
      <c r="G100" s="29"/>
      <c r="H100" s="29"/>
      <c r="I100" s="22">
        <f>IF(I99&gt;0,ROUNDDOWN(I99*1000*VLOOKUP($G98,Agegroups,12,FALSE)/(VLOOKUP(I98,HT,2,FALSE)),0),0)</f>
        <v>458</v>
      </c>
      <c r="J100" s="22">
        <f>IF(J99&gt;0,ROUNDDOWN(J99*1000*VLOOKUP($G98,Agegroups,12,FALSE)/(VLOOKUP(J98,HT,2,FALSE)),0),0)</f>
        <v>426</v>
      </c>
      <c r="K100" s="22">
        <f>IF(K99&gt;0,ROUNDDOWN(K99*1000*VLOOKUP($G98,Agegroups,12,FALSE)/(VLOOKUP(K98,HT,2,FALSE)),0),0)</f>
        <v>358</v>
      </c>
      <c r="L100" s="22">
        <f>IF(L99&gt;0,ROUNDDOWN(L99*1000*VLOOKUP($G98,Agegroups,12,FALSE)/(VLOOKUP(L98,HT,2,FALSE)),0),0)</f>
        <v>356</v>
      </c>
      <c r="M100" s="22">
        <f>IF(M99&gt;0,ROUNDDOWN(M99*1000*VLOOKUP($G98,Agegroups,12,FALSE)/(VLOOKUP(M98,HT,2,FALSE)),0),0)</f>
        <v>337</v>
      </c>
      <c r="N100" s="22">
        <f>IF(N99&gt;0,ROUNDDOWN(N99*1000*VLOOKUP($G98,Agegroups,12,FALSE)/(VLOOKUP(N98,WT,2,FALSE)),0),0)</f>
        <v>464</v>
      </c>
      <c r="O100" s="22">
        <f>IF(O99&gt;0,ROUNDDOWN(O99*1000*VLOOKUP($G98,Agegroups,12,FALSE)/(VLOOKUP(O98,WT,2,FALSE)),0),0)</f>
        <v>508</v>
      </c>
      <c r="P100" s="22">
        <f>IF(P99&gt;0,ROUNDDOWN(P99*1000*VLOOKUP($G98,Agegroups,12,FALSE)/(VLOOKUP(P98,WT,2,FALSE)),0),0)</f>
        <v>434</v>
      </c>
      <c r="Q100" s="22">
        <f>IF(Q99&gt;0,ROUNDDOWN(Q99*1000*VLOOKUP($G98,Agegroups,12,FALSE)/(VLOOKUP(Q98,WT,2,FALSE)),0),0)</f>
        <v>372</v>
      </c>
      <c r="R100" s="22">
        <f>IF(R99&gt;0,ROUNDDOWN(R99*1000*VLOOKUP($G98,Agegroups,12,FALSE)/(VLOOKUP(R98,WT,2,FALSE)),0),0)</f>
        <v>393</v>
      </c>
      <c r="S100" s="23"/>
    </row>
    <row r="101" spans="1:19" ht="16.5" thickBot="1" thickTop="1">
      <c r="A101" s="1" t="s">
        <v>27</v>
      </c>
      <c r="B101" s="2" t="s">
        <v>28</v>
      </c>
      <c r="C101" s="2" t="s">
        <v>29</v>
      </c>
      <c r="D101" s="2" t="s">
        <v>56</v>
      </c>
      <c r="E101" s="2" t="s">
        <v>57</v>
      </c>
      <c r="F101" s="32" t="s">
        <v>71</v>
      </c>
      <c r="G101" s="31" t="s">
        <v>69</v>
      </c>
      <c r="H101" s="31" t="s">
        <v>70</v>
      </c>
      <c r="I101" s="3">
        <v>1</v>
      </c>
      <c r="J101" s="3">
        <v>2</v>
      </c>
      <c r="K101" s="3">
        <v>3</v>
      </c>
      <c r="L101" s="3">
        <v>4</v>
      </c>
      <c r="M101" s="3">
        <v>5</v>
      </c>
      <c r="N101" s="3">
        <v>6</v>
      </c>
      <c r="O101" s="3">
        <v>7</v>
      </c>
      <c r="P101" s="3">
        <v>8</v>
      </c>
      <c r="Q101" s="3">
        <v>9</v>
      </c>
      <c r="R101" s="3">
        <v>10</v>
      </c>
      <c r="S101" s="4" t="s">
        <v>30</v>
      </c>
    </row>
    <row r="102" spans="1:19" ht="15.75">
      <c r="A102" s="37" t="s">
        <v>121</v>
      </c>
      <c r="B102" s="37"/>
      <c r="C102" s="26" t="s">
        <v>122</v>
      </c>
      <c r="D102" s="27"/>
      <c r="E102" s="27"/>
      <c r="F102" s="27" t="s">
        <v>83</v>
      </c>
      <c r="G102" s="26" t="s">
        <v>8</v>
      </c>
      <c r="H102" s="30">
        <v>1952</v>
      </c>
      <c r="I102" s="14" t="str">
        <f aca="true" t="shared" si="20" ref="I102:R102">IF(ISTEXT($G102),(VLOOKUP($G102,Agegroups,I$17+1,FALSE)),"")</f>
        <v>3k</v>
      </c>
      <c r="J102" s="14" t="str">
        <f t="shared" si="20"/>
        <v>4k</v>
      </c>
      <c r="K102" s="14" t="str">
        <f t="shared" si="20"/>
        <v>5k</v>
      </c>
      <c r="L102" s="14" t="str">
        <f t="shared" si="20"/>
        <v>6k</v>
      </c>
      <c r="M102" s="14" t="str">
        <f t="shared" si="20"/>
        <v>7.26k</v>
      </c>
      <c r="N102" s="14" t="str">
        <f t="shared" si="20"/>
        <v>7.5k</v>
      </c>
      <c r="O102" s="14" t="str">
        <f t="shared" si="20"/>
        <v>9.08k</v>
      </c>
      <c r="P102" s="14" t="str">
        <f t="shared" si="20"/>
        <v>10k</v>
      </c>
      <c r="Q102" s="14" t="str">
        <f t="shared" si="20"/>
        <v>12.5k</v>
      </c>
      <c r="R102" s="14" t="str">
        <f t="shared" si="20"/>
        <v>15.88k</v>
      </c>
      <c r="S102" s="28"/>
    </row>
    <row r="103" spans="1:19" ht="15">
      <c r="A103" s="18" t="s">
        <v>26</v>
      </c>
      <c r="B103" s="19"/>
      <c r="C103" s="19"/>
      <c r="D103" s="19">
        <f>D102</f>
        <v>0</v>
      </c>
      <c r="E103" s="19">
        <f>E102</f>
        <v>0</v>
      </c>
      <c r="F103" s="19"/>
      <c r="G103" s="20"/>
      <c r="H103" s="20"/>
      <c r="I103" s="5">
        <v>44.94</v>
      </c>
      <c r="J103" s="5">
        <v>41.39</v>
      </c>
      <c r="K103" s="5">
        <v>33.86</v>
      </c>
      <c r="L103" s="5">
        <v>29.87</v>
      </c>
      <c r="M103" s="5">
        <v>24.95</v>
      </c>
      <c r="N103" s="5">
        <v>15.44</v>
      </c>
      <c r="O103" s="5">
        <v>12.12</v>
      </c>
      <c r="P103" s="5">
        <v>12.84</v>
      </c>
      <c r="Q103" s="5">
        <v>9.84</v>
      </c>
      <c r="R103" s="25">
        <v>7.56</v>
      </c>
      <c r="S103" s="21">
        <v>1</v>
      </c>
    </row>
    <row r="104" spans="1:19" ht="15.75" thickBot="1">
      <c r="A104" s="16" t="s">
        <v>58</v>
      </c>
      <c r="B104" s="17"/>
      <c r="C104" s="15">
        <f>IF(SUM(I104+J104+K104+L104+M104+N104+O104+P104+Q104+R104)&gt;0,SUM(I104+J104+K104+L104+M104+N104+O104+P104+Q104+R104),"")</f>
        <v>5461</v>
      </c>
      <c r="D104" s="17">
        <f>D102</f>
        <v>0</v>
      </c>
      <c r="E104" s="17">
        <f>E102</f>
        <v>0</v>
      </c>
      <c r="F104" s="17"/>
      <c r="G104" s="29"/>
      <c r="H104" s="29"/>
      <c r="I104" s="22">
        <f>IF(I103&gt;0,ROUNDDOWN(I103*1000*VLOOKUP($G102,Agegroups,12,FALSE)/(VLOOKUP(I102,HT,2,FALSE)),0),0)</f>
        <v>573</v>
      </c>
      <c r="J104" s="22">
        <f>IF(J103&gt;0,ROUNDDOWN(J103*1000*VLOOKUP($G102,Agegroups,12,FALSE)/(VLOOKUP(J102,HT,2,FALSE)),0),0)</f>
        <v>608</v>
      </c>
      <c r="K104" s="22">
        <f>IF(K103&gt;0,ROUNDDOWN(K103*1000*VLOOKUP($G102,Agegroups,12,FALSE)/(VLOOKUP(K102,HT,2,FALSE)),0),0)</f>
        <v>549</v>
      </c>
      <c r="L104" s="22">
        <f>IF(L103&gt;0,ROUNDDOWN(L103*1000*VLOOKUP($G102,Agegroups,12,FALSE)/(VLOOKUP(L102,HT,2,FALSE)),0),0)</f>
        <v>533</v>
      </c>
      <c r="M104" s="22">
        <f>IF(M103&gt;0,ROUNDDOWN(M103*1000*VLOOKUP($G102,Agegroups,12,FALSE)/(VLOOKUP(M102,HT,2,FALSE)),0),0)</f>
        <v>487</v>
      </c>
      <c r="N104" s="22">
        <f>IF(N103&gt;0,ROUNDDOWN(N103*1000*VLOOKUP($G102,Agegroups,12,FALSE)/(VLOOKUP(N102,WT,2,FALSE)),0),0)</f>
        <v>603</v>
      </c>
      <c r="O104" s="22">
        <f>IF(O103&gt;0,ROUNDDOWN(O103*1000*VLOOKUP($G102,Agegroups,12,FALSE)/(VLOOKUP(O102,WT,2,FALSE)),0),0)</f>
        <v>571</v>
      </c>
      <c r="P104" s="22">
        <f>IF(P103&gt;0,ROUNDDOWN(P103*1000*VLOOKUP($G102,Agegroups,12,FALSE)/(VLOOKUP(P102,WT,2,FALSE)),0),0)</f>
        <v>573</v>
      </c>
      <c r="Q104" s="22">
        <f>IF(Q103&gt;0,ROUNDDOWN(Q103*1000*VLOOKUP($G102,Agegroups,12,FALSE)/(VLOOKUP(Q102,WT,2,FALSE)),0),0)</f>
        <v>492</v>
      </c>
      <c r="R104" s="22">
        <f>IF(R103&gt;0,ROUNDDOWN(R103*1000*VLOOKUP($G102,Agegroups,12,FALSE)/(VLOOKUP(R102,WT,2,FALSE)),0),0)</f>
        <v>472</v>
      </c>
      <c r="S104" s="23"/>
    </row>
    <row r="105" spans="1:19" ht="16.5" thickBot="1" thickTop="1">
      <c r="A105" s="1" t="s">
        <v>27</v>
      </c>
      <c r="B105" s="2" t="s">
        <v>28</v>
      </c>
      <c r="C105" s="2" t="s">
        <v>29</v>
      </c>
      <c r="D105" s="2" t="s">
        <v>56</v>
      </c>
      <c r="E105" s="2" t="s">
        <v>57</v>
      </c>
      <c r="F105" s="32" t="s">
        <v>71</v>
      </c>
      <c r="G105" s="31" t="s">
        <v>69</v>
      </c>
      <c r="H105" s="31" t="s">
        <v>70</v>
      </c>
      <c r="I105" s="3">
        <v>1</v>
      </c>
      <c r="J105" s="3">
        <v>2</v>
      </c>
      <c r="K105" s="3">
        <v>3</v>
      </c>
      <c r="L105" s="3">
        <v>4</v>
      </c>
      <c r="M105" s="3">
        <v>5</v>
      </c>
      <c r="N105" s="3">
        <v>6</v>
      </c>
      <c r="O105" s="3">
        <v>7</v>
      </c>
      <c r="P105" s="3">
        <v>8</v>
      </c>
      <c r="Q105" s="3">
        <v>9</v>
      </c>
      <c r="R105" s="3">
        <v>10</v>
      </c>
      <c r="S105" s="4" t="s">
        <v>30</v>
      </c>
    </row>
    <row r="106" spans="1:19" ht="15.75">
      <c r="A106" s="37" t="s">
        <v>123</v>
      </c>
      <c r="B106" s="37"/>
      <c r="C106" s="26" t="s">
        <v>124</v>
      </c>
      <c r="D106" s="27"/>
      <c r="E106" s="27"/>
      <c r="F106" s="27" t="s">
        <v>83</v>
      </c>
      <c r="G106" s="26" t="s">
        <v>8</v>
      </c>
      <c r="H106" s="30">
        <v>1949</v>
      </c>
      <c r="I106" s="14" t="str">
        <f aca="true" t="shared" si="21" ref="I106:R106">IF(ISTEXT($G106),(VLOOKUP($G106,Agegroups,I$17+1,FALSE)),"")</f>
        <v>3k</v>
      </c>
      <c r="J106" s="14" t="str">
        <f t="shared" si="21"/>
        <v>4k</v>
      </c>
      <c r="K106" s="14" t="str">
        <f t="shared" si="21"/>
        <v>5k</v>
      </c>
      <c r="L106" s="14" t="str">
        <f t="shared" si="21"/>
        <v>6k</v>
      </c>
      <c r="M106" s="14" t="str">
        <f t="shared" si="21"/>
        <v>7.26k</v>
      </c>
      <c r="N106" s="14" t="s">
        <v>45</v>
      </c>
      <c r="O106" s="14" t="str">
        <f t="shared" si="21"/>
        <v>9.08k</v>
      </c>
      <c r="P106" s="14" t="str">
        <f t="shared" si="21"/>
        <v>10k</v>
      </c>
      <c r="Q106" s="14" t="str">
        <f t="shared" si="21"/>
        <v>12.5k</v>
      </c>
      <c r="R106" s="14" t="str">
        <f t="shared" si="21"/>
        <v>15.88k</v>
      </c>
      <c r="S106" s="28"/>
    </row>
    <row r="107" spans="1:19" ht="15">
      <c r="A107" s="18" t="s">
        <v>26</v>
      </c>
      <c r="B107" s="19"/>
      <c r="C107" s="19"/>
      <c r="D107" s="19">
        <f>D106</f>
        <v>0</v>
      </c>
      <c r="E107" s="19">
        <f>E106</f>
        <v>0</v>
      </c>
      <c r="F107" s="19"/>
      <c r="G107" s="20"/>
      <c r="H107" s="20"/>
      <c r="I107" s="5">
        <v>36.19</v>
      </c>
      <c r="J107" s="5">
        <v>29.19</v>
      </c>
      <c r="K107" s="5">
        <v>25.06</v>
      </c>
      <c r="L107" s="5">
        <v>21.08</v>
      </c>
      <c r="M107" s="5">
        <v>19.59</v>
      </c>
      <c r="N107" s="5">
        <v>15.44</v>
      </c>
      <c r="O107" s="5">
        <v>10.58</v>
      </c>
      <c r="P107" s="5">
        <v>9.11</v>
      </c>
      <c r="Q107" s="5">
        <v>7.86</v>
      </c>
      <c r="R107" s="25">
        <v>5.65</v>
      </c>
      <c r="S107" s="21">
        <v>2</v>
      </c>
    </row>
    <row r="108" spans="1:19" ht="15.75" thickBot="1">
      <c r="A108" s="16" t="s">
        <v>58</v>
      </c>
      <c r="B108" s="17"/>
      <c r="C108" s="15">
        <f>IF(SUM(I108+J108+K108+L108+M108+N108+O108+P108+Q108+R108)&gt;0,SUM(I108+J108+K108+L108+M108+N108+O108+P108+Q108+R108),"")</f>
        <v>4308</v>
      </c>
      <c r="D108" s="17">
        <f>D106</f>
        <v>0</v>
      </c>
      <c r="E108" s="17">
        <f>E106</f>
        <v>0</v>
      </c>
      <c r="F108" s="17"/>
      <c r="G108" s="29"/>
      <c r="H108" s="29"/>
      <c r="I108" s="22">
        <f>IF(I107&gt;0,ROUNDDOWN(I107*1000*VLOOKUP($G106,Agegroups,12,FALSE)/(VLOOKUP(I106,HT,2,FALSE)),0),0)</f>
        <v>461</v>
      </c>
      <c r="J108" s="22">
        <f>IF(J107&gt;0,ROUNDDOWN(J107*1000*VLOOKUP($G106,Agegroups,12,FALSE)/(VLOOKUP(J106,HT,2,FALSE)),0),0)</f>
        <v>429</v>
      </c>
      <c r="K108" s="22">
        <f>IF(K107&gt;0,ROUNDDOWN(K107*1000*VLOOKUP($G106,Agegroups,12,FALSE)/(VLOOKUP(K106,HT,2,FALSE)),0),0)</f>
        <v>406</v>
      </c>
      <c r="L108" s="22">
        <f>IF(L107&gt;0,ROUNDDOWN(L107*1000*VLOOKUP($G106,Agegroups,12,FALSE)/(VLOOKUP(L106,HT,2,FALSE)),0),0)</f>
        <v>376</v>
      </c>
      <c r="M108" s="22">
        <f>IF(M107&gt;0,ROUNDDOWN(M107*1000*VLOOKUP($G106,Agegroups,12,FALSE)/(VLOOKUP(M106,HT,2,FALSE)),0),0)</f>
        <v>382</v>
      </c>
      <c r="N108" s="22">
        <f>IF(N107&gt;0,ROUNDDOWN(N107*1000*VLOOKUP($G106,Agegroups,12,FALSE)/(VLOOKUP(N106,WT,2,FALSE)),0),0)</f>
        <v>603</v>
      </c>
      <c r="O108" s="22">
        <f>IF(O107&gt;0,ROUNDDOWN(O107*1000*VLOOKUP($G106,Agegroups,12,FALSE)/(VLOOKUP(O106,WT,2,FALSE)),0),0)</f>
        <v>499</v>
      </c>
      <c r="P108" s="22">
        <f>IF(P107&gt;0,ROUNDDOWN(P107*1000*VLOOKUP($G106,Agegroups,12,FALSE)/(VLOOKUP(P106,WT,2,FALSE)),0),0)</f>
        <v>406</v>
      </c>
      <c r="Q108" s="22">
        <f>IF(Q107&gt;0,ROUNDDOWN(Q107*1000*VLOOKUP($G106,Agegroups,12,FALSE)/(VLOOKUP(Q106,WT,2,FALSE)),0),0)</f>
        <v>393</v>
      </c>
      <c r="R108" s="22">
        <f>IF(R107&gt;0,ROUNDDOWN(R107*1000*VLOOKUP($G106,Agegroups,12,FALSE)/(VLOOKUP(R106,WT,2,FALSE)),0),0)</f>
        <v>353</v>
      </c>
      <c r="S108" s="23"/>
    </row>
    <row r="109" spans="1:19" ht="16.5" thickBot="1" thickTop="1">
      <c r="A109" s="1" t="s">
        <v>27</v>
      </c>
      <c r="B109" s="2" t="s">
        <v>28</v>
      </c>
      <c r="C109" s="2" t="s">
        <v>29</v>
      </c>
      <c r="D109" s="2" t="s">
        <v>56</v>
      </c>
      <c r="E109" s="2" t="s">
        <v>57</v>
      </c>
      <c r="F109" s="32" t="s">
        <v>71</v>
      </c>
      <c r="G109" s="31" t="s">
        <v>69</v>
      </c>
      <c r="H109" s="31" t="s">
        <v>70</v>
      </c>
      <c r="I109" s="3">
        <v>1</v>
      </c>
      <c r="J109" s="3">
        <v>2</v>
      </c>
      <c r="K109" s="3">
        <v>3</v>
      </c>
      <c r="L109" s="3">
        <v>4</v>
      </c>
      <c r="M109" s="3">
        <v>5</v>
      </c>
      <c r="N109" s="3">
        <v>6</v>
      </c>
      <c r="O109" s="3">
        <v>7</v>
      </c>
      <c r="P109" s="3">
        <v>8</v>
      </c>
      <c r="Q109" s="3">
        <v>9</v>
      </c>
      <c r="R109" s="3">
        <v>10</v>
      </c>
      <c r="S109" s="4" t="s">
        <v>30</v>
      </c>
    </row>
    <row r="110" spans="1:19" ht="15.75">
      <c r="A110" s="37" t="s">
        <v>133</v>
      </c>
      <c r="B110" s="37"/>
      <c r="C110" s="26" t="s">
        <v>134</v>
      </c>
      <c r="D110" s="27"/>
      <c r="E110" s="27"/>
      <c r="F110" s="27" t="s">
        <v>83</v>
      </c>
      <c r="G110" s="26" t="s">
        <v>9</v>
      </c>
      <c r="H110" s="30">
        <v>1947</v>
      </c>
      <c r="I110" s="14" t="str">
        <f aca="true" t="shared" si="22" ref="I110:R110">IF(ISTEXT($G110),(VLOOKUP($G110,Agegroups,I$17+1,FALSE)),"")</f>
        <v>2k</v>
      </c>
      <c r="J110" s="14" t="str">
        <f t="shared" si="22"/>
        <v>2.5k</v>
      </c>
      <c r="K110" s="14" t="str">
        <f t="shared" si="22"/>
        <v>3k</v>
      </c>
      <c r="L110" s="14" t="str">
        <f t="shared" si="22"/>
        <v>3.5k</v>
      </c>
      <c r="M110" s="14" t="str">
        <f t="shared" si="22"/>
        <v>4k</v>
      </c>
      <c r="N110" s="14" t="str">
        <f t="shared" si="22"/>
        <v>5k</v>
      </c>
      <c r="O110" s="14" t="str">
        <f t="shared" si="22"/>
        <v>7.5k</v>
      </c>
      <c r="P110" s="14" t="str">
        <f t="shared" si="22"/>
        <v>9.08k</v>
      </c>
      <c r="Q110" s="14" t="str">
        <f t="shared" si="22"/>
        <v>10k</v>
      </c>
      <c r="R110" s="14" t="str">
        <f t="shared" si="22"/>
        <v>12.5k</v>
      </c>
      <c r="S110" s="28"/>
    </row>
    <row r="111" spans="1:19" ht="15">
      <c r="A111" s="18" t="s">
        <v>26</v>
      </c>
      <c r="B111" s="19"/>
      <c r="C111" s="19"/>
      <c r="D111" s="19">
        <f>D110</f>
        <v>0</v>
      </c>
      <c r="E111" s="19">
        <f>E110</f>
        <v>0</v>
      </c>
      <c r="F111" s="19"/>
      <c r="G111" s="20"/>
      <c r="H111" s="20"/>
      <c r="I111" s="5">
        <v>60.89</v>
      </c>
      <c r="J111" s="5">
        <v>52.69</v>
      </c>
      <c r="K111" s="5">
        <v>49.58</v>
      </c>
      <c r="L111" s="5">
        <v>44.87</v>
      </c>
      <c r="M111" s="5">
        <v>44.24</v>
      </c>
      <c r="N111" s="5">
        <v>22.39</v>
      </c>
      <c r="O111" s="5">
        <v>18.41</v>
      </c>
      <c r="P111" s="5">
        <v>15.1</v>
      </c>
      <c r="Q111" s="5">
        <v>14.36</v>
      </c>
      <c r="R111" s="25">
        <v>11.65</v>
      </c>
      <c r="S111" s="21" t="s">
        <v>135</v>
      </c>
    </row>
    <row r="112" spans="1:19" ht="15.75" thickBot="1">
      <c r="A112" s="16" t="s">
        <v>58</v>
      </c>
      <c r="B112" s="17"/>
      <c r="C112" s="15">
        <f>IF(SUM(I112+J112+K112+L112+M112+N112+O112+P112+Q112+R112)&gt;0,SUM(I112+J112+K112+L112+M112+N112+O112+P112+Q112+R112),"")</f>
        <v>7803</v>
      </c>
      <c r="D112" s="17">
        <f>D110</f>
        <v>0</v>
      </c>
      <c r="E112" s="17">
        <f>E110</f>
        <v>0</v>
      </c>
      <c r="F112" s="17"/>
      <c r="G112" s="29"/>
      <c r="H112" s="29"/>
      <c r="I112" s="22">
        <f>IF(I111&gt;0,ROUNDDOWN(I111*1000*VLOOKUP($G110,Agegroups,12,FALSE)/(VLOOKUP(I110,HT,2,FALSE)),0),0)</f>
        <v>761</v>
      </c>
      <c r="J112" s="22">
        <f>IF(J111&gt;0,ROUNDDOWN(J111*1000*VLOOKUP($G110,Agegroups,12,FALSE)/(VLOOKUP(J110,HT,2,FALSE)),0),0)</f>
        <v>731</v>
      </c>
      <c r="K112" s="22">
        <f>IF(K111&gt;0,ROUNDDOWN(K111*1000*VLOOKUP($G110,Agegroups,12,FALSE)/(VLOOKUP(K110,HT,2,FALSE)),0),0)</f>
        <v>758</v>
      </c>
      <c r="L112" s="22">
        <f>IF(L111&gt;0,ROUNDDOWN(L111*1000*VLOOKUP($G110,Agegroups,12,FALSE)/(VLOOKUP(L110,HT,2,FALSE)),0),0)</f>
        <v>739</v>
      </c>
      <c r="M112" s="22">
        <f>IF(M111&gt;0,ROUNDDOWN(M111*1000*VLOOKUP($G110,Agegroups,12,FALSE)/(VLOOKUP(M110,HT,2,FALSE)),0),0)</f>
        <v>780</v>
      </c>
      <c r="N112" s="22">
        <f>IF(N111&gt;0,ROUNDDOWN(N111*1000*VLOOKUP($G110,Agegroups,12,FALSE)/(VLOOKUP(N110,WT,2,FALSE)),0),0)</f>
        <v>850</v>
      </c>
      <c r="O112" s="22">
        <f>IF(O111&gt;0,ROUNDDOWN(O111*1000*VLOOKUP($G110,Agegroups,12,FALSE)/(VLOOKUP(O110,WT,2,FALSE)),0),0)</f>
        <v>862</v>
      </c>
      <c r="P112" s="22">
        <f>IF(P111&gt;0,ROUNDDOWN(P111*1000*VLOOKUP($G110,Agegroups,12,FALSE)/(VLOOKUP(P110,WT,2,FALSE)),0),0)</f>
        <v>854</v>
      </c>
      <c r="Q112" s="22">
        <f>IF(Q111&gt;0,ROUNDDOWN(Q111*1000*VLOOKUP($G110,Agegroups,12,FALSE)/(VLOOKUP(Q110,WT,2,FALSE)),0),0)</f>
        <v>769</v>
      </c>
      <c r="R112" s="22">
        <f>IF(R111&gt;0,ROUNDDOWN(R111*1000*VLOOKUP($G110,Agegroups,12,FALSE)/(VLOOKUP(R110,WT,2,FALSE)),0),0)</f>
        <v>699</v>
      </c>
      <c r="S112" s="23" t="s">
        <v>136</v>
      </c>
    </row>
    <row r="113" spans="1:19" ht="16.5" thickBot="1" thickTop="1">
      <c r="A113" s="1" t="s">
        <v>27</v>
      </c>
      <c r="B113" s="2" t="s">
        <v>28</v>
      </c>
      <c r="C113" s="2" t="s">
        <v>29</v>
      </c>
      <c r="D113" s="2" t="s">
        <v>56</v>
      </c>
      <c r="E113" s="2" t="s">
        <v>57</v>
      </c>
      <c r="F113" s="32" t="s">
        <v>71</v>
      </c>
      <c r="G113" s="31" t="s">
        <v>69</v>
      </c>
      <c r="H113" s="31" t="s">
        <v>70</v>
      </c>
      <c r="I113" s="3">
        <v>1</v>
      </c>
      <c r="J113" s="3">
        <v>2</v>
      </c>
      <c r="K113" s="3">
        <v>3</v>
      </c>
      <c r="L113" s="3">
        <v>4</v>
      </c>
      <c r="M113" s="3">
        <v>5</v>
      </c>
      <c r="N113" s="3">
        <v>6</v>
      </c>
      <c r="O113" s="3">
        <v>7</v>
      </c>
      <c r="P113" s="3">
        <v>8</v>
      </c>
      <c r="Q113" s="3">
        <v>9</v>
      </c>
      <c r="R113" s="3">
        <v>10</v>
      </c>
      <c r="S113" s="4" t="s">
        <v>30</v>
      </c>
    </row>
    <row r="114" spans="1:19" ht="15.75">
      <c r="A114" s="37" t="s">
        <v>125</v>
      </c>
      <c r="B114" s="37"/>
      <c r="C114" s="26" t="s">
        <v>127</v>
      </c>
      <c r="D114" s="27"/>
      <c r="E114" s="27"/>
      <c r="F114" s="27" t="s">
        <v>83</v>
      </c>
      <c r="G114" s="26" t="s">
        <v>9</v>
      </c>
      <c r="H114" s="30">
        <v>1944</v>
      </c>
      <c r="I114" s="14" t="str">
        <f aca="true" t="shared" si="23" ref="I114:R114">IF(ISTEXT($G114),(VLOOKUP($G114,Agegroups,I$17+1,FALSE)),"")</f>
        <v>2k</v>
      </c>
      <c r="J114" s="14" t="str">
        <f t="shared" si="23"/>
        <v>2.5k</v>
      </c>
      <c r="K114" s="14" t="str">
        <f t="shared" si="23"/>
        <v>3k</v>
      </c>
      <c r="L114" s="14" t="str">
        <f t="shared" si="23"/>
        <v>3.5k</v>
      </c>
      <c r="M114" s="14" t="str">
        <f t="shared" si="23"/>
        <v>4k</v>
      </c>
      <c r="N114" s="14" t="str">
        <f t="shared" si="23"/>
        <v>5k</v>
      </c>
      <c r="O114" s="14" t="str">
        <f t="shared" si="23"/>
        <v>7.5k</v>
      </c>
      <c r="P114" s="14" t="str">
        <f t="shared" si="23"/>
        <v>9.08k</v>
      </c>
      <c r="Q114" s="14" t="str">
        <f t="shared" si="23"/>
        <v>10k</v>
      </c>
      <c r="R114" s="14" t="str">
        <f t="shared" si="23"/>
        <v>12.5k</v>
      </c>
      <c r="S114" s="28"/>
    </row>
    <row r="115" spans="1:19" ht="15">
      <c r="A115" s="18" t="s">
        <v>26</v>
      </c>
      <c r="B115" s="19"/>
      <c r="C115" s="19"/>
      <c r="D115" s="19">
        <f>D114</f>
        <v>0</v>
      </c>
      <c r="E115" s="19">
        <f>E114</f>
        <v>0</v>
      </c>
      <c r="F115" s="19"/>
      <c r="G115" s="20"/>
      <c r="H115" s="20"/>
      <c r="I115" s="5">
        <v>37.23</v>
      </c>
      <c r="J115" s="5">
        <v>34.29</v>
      </c>
      <c r="K115" s="5">
        <v>29.88</v>
      </c>
      <c r="L115" s="5">
        <v>30.69</v>
      </c>
      <c r="M115" s="5">
        <v>27.51</v>
      </c>
      <c r="N115" s="5">
        <v>15.59</v>
      </c>
      <c r="O115" s="5">
        <v>12.65</v>
      </c>
      <c r="P115" s="5">
        <v>9.76</v>
      </c>
      <c r="Q115" s="5">
        <v>9.1</v>
      </c>
      <c r="R115" s="25">
        <v>8.44</v>
      </c>
      <c r="S115" s="21">
        <v>1</v>
      </c>
    </row>
    <row r="116" spans="1:19" ht="15.75" thickBot="1">
      <c r="A116" s="16" t="s">
        <v>58</v>
      </c>
      <c r="B116" s="17"/>
      <c r="C116" s="15">
        <f>IF(SUM(I116+J116+K116+L116+M116+N116+O116+P116+Q116+R116)&gt;0,SUM(I116+J116+K116+L116+M116+N116+O116+P116+Q116+R116),"")</f>
        <v>5117</v>
      </c>
      <c r="D116" s="17">
        <f>D114</f>
        <v>0</v>
      </c>
      <c r="E116" s="17">
        <f>E114</f>
        <v>0</v>
      </c>
      <c r="F116" s="17"/>
      <c r="G116" s="29"/>
      <c r="H116" s="29"/>
      <c r="I116" s="22">
        <f>IF(I115&gt;0,ROUNDDOWN(I115*1000*VLOOKUP($G114,Agegroups,12,FALSE)/(VLOOKUP(I114,HT,2,FALSE)),0),0)</f>
        <v>465</v>
      </c>
      <c r="J116" s="22">
        <f>IF(J115&gt;0,ROUNDDOWN(J115*1000*VLOOKUP($G114,Agegroups,12,FALSE)/(VLOOKUP(J114,HT,2,FALSE)),0),0)</f>
        <v>476</v>
      </c>
      <c r="K116" s="22">
        <f>IF(K115&gt;0,ROUNDDOWN(K115*1000*VLOOKUP($G114,Agegroups,12,FALSE)/(VLOOKUP(K114,HT,2,FALSE)),0),0)</f>
        <v>457</v>
      </c>
      <c r="L116" s="22">
        <f>IF(L115&gt;0,ROUNDDOWN(L115*1000*VLOOKUP($G114,Agegroups,12,FALSE)/(VLOOKUP(L114,HT,2,FALSE)),0),0)</f>
        <v>505</v>
      </c>
      <c r="M116" s="22">
        <f>IF(M115&gt;0,ROUNDDOWN(M115*1000*VLOOKUP($G114,Agegroups,12,FALSE)/(VLOOKUP(M114,HT,2,FALSE)),0),0)</f>
        <v>485</v>
      </c>
      <c r="N116" s="22">
        <f>IF(N115&gt;0,ROUNDDOWN(N115*1000*VLOOKUP($G114,Agegroups,12,FALSE)/(VLOOKUP(N114,WT,2,FALSE)),0),0)</f>
        <v>592</v>
      </c>
      <c r="O116" s="22">
        <f>IF(O115&gt;0,ROUNDDOWN(O115*1000*VLOOKUP($G114,Agegroups,12,FALSE)/(VLOOKUP(O114,WT,2,FALSE)),0),0)</f>
        <v>592</v>
      </c>
      <c r="P116" s="22">
        <f>IF(P115&gt;0,ROUNDDOWN(P115*1000*VLOOKUP($G114,Agegroups,12,FALSE)/(VLOOKUP(P114,WT,2,FALSE)),0),0)</f>
        <v>552</v>
      </c>
      <c r="Q116" s="22">
        <f>IF(Q115&gt;0,ROUNDDOWN(Q115*1000*VLOOKUP($G114,Agegroups,12,FALSE)/(VLOOKUP(Q114,WT,2,FALSE)),0),0)</f>
        <v>487</v>
      </c>
      <c r="R116" s="22">
        <f>IF(R115&gt;0,ROUNDDOWN(R115*1000*VLOOKUP($G114,Agegroups,12,FALSE)/(VLOOKUP(R114,WT,2,FALSE)),0),0)</f>
        <v>506</v>
      </c>
      <c r="S116" s="23"/>
    </row>
    <row r="117" spans="1:19" ht="16.5" thickBot="1" thickTop="1">
      <c r="A117" s="1" t="s">
        <v>27</v>
      </c>
      <c r="B117" s="2" t="s">
        <v>28</v>
      </c>
      <c r="C117" s="2" t="s">
        <v>29</v>
      </c>
      <c r="D117" s="2" t="s">
        <v>56</v>
      </c>
      <c r="E117" s="2" t="s">
        <v>57</v>
      </c>
      <c r="F117" s="32" t="s">
        <v>71</v>
      </c>
      <c r="G117" s="31" t="s">
        <v>69</v>
      </c>
      <c r="H117" s="31" t="s">
        <v>70</v>
      </c>
      <c r="I117" s="3">
        <v>1</v>
      </c>
      <c r="J117" s="3">
        <v>2</v>
      </c>
      <c r="K117" s="3">
        <v>3</v>
      </c>
      <c r="L117" s="3">
        <v>4</v>
      </c>
      <c r="M117" s="3">
        <v>5</v>
      </c>
      <c r="N117" s="3">
        <v>6</v>
      </c>
      <c r="O117" s="3">
        <v>7</v>
      </c>
      <c r="P117" s="3">
        <v>8</v>
      </c>
      <c r="Q117" s="3">
        <v>9</v>
      </c>
      <c r="R117" s="3">
        <v>10</v>
      </c>
      <c r="S117" s="4" t="s">
        <v>30</v>
      </c>
    </row>
    <row r="118" spans="1:19" ht="15.75">
      <c r="A118" s="37" t="s">
        <v>126</v>
      </c>
      <c r="B118" s="37"/>
      <c r="C118" s="26" t="s">
        <v>120</v>
      </c>
      <c r="D118" s="27"/>
      <c r="E118" s="27"/>
      <c r="F118" s="27" t="s">
        <v>83</v>
      </c>
      <c r="G118" s="26" t="s">
        <v>11</v>
      </c>
      <c r="H118" s="30">
        <v>1935</v>
      </c>
      <c r="I118" s="14" t="str">
        <f aca="true" t="shared" si="24" ref="I118:R118">IF(ISTEXT($G118),(VLOOKUP($G118,Agegroups,I$17+1,FALSE)),"")</f>
        <v>2k</v>
      </c>
      <c r="J118" s="14" t="str">
        <f t="shared" si="24"/>
        <v>2.5k</v>
      </c>
      <c r="K118" s="14" t="str">
        <f t="shared" si="24"/>
        <v>3k</v>
      </c>
      <c r="L118" s="14" t="str">
        <f t="shared" si="24"/>
        <v>3.5k</v>
      </c>
      <c r="M118" s="14" t="str">
        <f t="shared" si="24"/>
        <v>4k</v>
      </c>
      <c r="N118" s="14" t="str">
        <f t="shared" si="24"/>
        <v>5k</v>
      </c>
      <c r="O118" s="14" t="str">
        <f t="shared" si="24"/>
        <v>7.5k</v>
      </c>
      <c r="P118" s="14" t="str">
        <f t="shared" si="24"/>
        <v>9.08k</v>
      </c>
      <c r="Q118" s="14" t="str">
        <f t="shared" si="24"/>
        <v>10k</v>
      </c>
      <c r="R118" s="14" t="str">
        <f t="shared" si="24"/>
        <v>12.5k</v>
      </c>
      <c r="S118" s="28"/>
    </row>
    <row r="119" spans="1:19" ht="15">
      <c r="A119" s="18" t="s">
        <v>26</v>
      </c>
      <c r="B119" s="19"/>
      <c r="C119" s="19"/>
      <c r="D119" s="19">
        <f>D118</f>
        <v>0</v>
      </c>
      <c r="E119" s="19">
        <f>E118</f>
        <v>0</v>
      </c>
      <c r="F119" s="19"/>
      <c r="G119" s="20"/>
      <c r="H119" s="20"/>
      <c r="I119" s="5">
        <v>34.27</v>
      </c>
      <c r="J119" s="5">
        <v>29.11</v>
      </c>
      <c r="K119" s="5">
        <v>26</v>
      </c>
      <c r="L119" s="5">
        <v>25.29</v>
      </c>
      <c r="M119" s="5">
        <v>20.34</v>
      </c>
      <c r="N119" s="5">
        <v>9.86</v>
      </c>
      <c r="O119" s="5">
        <v>7.54</v>
      </c>
      <c r="P119" s="5">
        <v>5.69</v>
      </c>
      <c r="Q119" s="5">
        <v>5.67</v>
      </c>
      <c r="R119" s="25">
        <v>5.09</v>
      </c>
      <c r="S119" s="21">
        <v>2</v>
      </c>
    </row>
    <row r="120" spans="1:19" ht="15.75" thickBot="1">
      <c r="A120" s="16" t="s">
        <v>58</v>
      </c>
      <c r="B120" s="17"/>
      <c r="C120" s="15">
        <f>IF(SUM(I120+J120+K120+L120+M120+N120+O120+P120+Q120+R120)&gt;0,SUM(I120+J120+K120+L120+M120+N120+O120+P120+Q120+R120),"")</f>
        <v>4271</v>
      </c>
      <c r="D120" s="17">
        <f>D118</f>
        <v>0</v>
      </c>
      <c r="E120" s="17">
        <f>E118</f>
        <v>0</v>
      </c>
      <c r="F120" s="17"/>
      <c r="G120" s="29"/>
      <c r="H120" s="29"/>
      <c r="I120" s="22">
        <f>IF(I119&gt;0,ROUNDDOWN(I119*1000*VLOOKUP($G118,Agegroups,12,FALSE)/(VLOOKUP(I118,HT,2,FALSE)),0),0)</f>
        <v>499</v>
      </c>
      <c r="J120" s="22">
        <f>IF(J119&gt;0,ROUNDDOWN(J119*1000*VLOOKUP($G118,Agegroups,12,FALSE)/(VLOOKUP(J118,HT,2,FALSE)),0),0)</f>
        <v>471</v>
      </c>
      <c r="K120" s="22">
        <f>IF(K119&gt;0,ROUNDDOWN(K119*1000*VLOOKUP($G118,Agegroups,12,FALSE)/(VLOOKUP(K118,HT,2,FALSE)),0),0)</f>
        <v>464</v>
      </c>
      <c r="L120" s="22">
        <f>IF(L119&gt;0,ROUNDDOWN(L119*1000*VLOOKUP($G118,Agegroups,12,FALSE)/(VLOOKUP(L118,HT,2,FALSE)),0),0)</f>
        <v>486</v>
      </c>
      <c r="M120" s="22">
        <f>IF(M119&gt;0,ROUNDDOWN(M119*1000*VLOOKUP($G118,Agegroups,12,FALSE)/(VLOOKUP(M118,HT,2,FALSE)),0),0)</f>
        <v>418</v>
      </c>
      <c r="N120" s="22">
        <f>IF(N119&gt;0,ROUNDDOWN(N119*1000*VLOOKUP($G118,Agegroups,12,FALSE)/(VLOOKUP(N118,WT,2,FALSE)),0),0)</f>
        <v>436</v>
      </c>
      <c r="O120" s="22">
        <f>IF(O119&gt;0,ROUNDDOWN(O119*1000*VLOOKUP($G118,Agegroups,12,FALSE)/(VLOOKUP(O118,WT,2,FALSE)),0),0)</f>
        <v>412</v>
      </c>
      <c r="P120" s="22">
        <f>IF(P119&gt;0,ROUNDDOWN(P119*1000*VLOOKUP($G118,Agegroups,12,FALSE)/(VLOOKUP(P118,WT,2,FALSE)),0),0)</f>
        <v>375</v>
      </c>
      <c r="Q120" s="22">
        <f>IF(Q119&gt;0,ROUNDDOWN(Q119*1000*VLOOKUP($G118,Agegroups,12,FALSE)/(VLOOKUP(Q118,WT,2,FALSE)),0),0)</f>
        <v>354</v>
      </c>
      <c r="R120" s="22">
        <f>IF(R119&gt;0,ROUNDDOWN(R119*1000*VLOOKUP($G118,Agegroups,12,FALSE)/(VLOOKUP(R118,WT,2,FALSE)),0),0)</f>
        <v>356</v>
      </c>
      <c r="S120" s="23"/>
    </row>
    <row r="121" spans="1:19" ht="16.5" thickBot="1" thickTop="1">
      <c r="A121" s="1" t="s">
        <v>27</v>
      </c>
      <c r="B121" s="2" t="s">
        <v>28</v>
      </c>
      <c r="C121" s="2" t="s">
        <v>29</v>
      </c>
      <c r="D121" s="2" t="s">
        <v>56</v>
      </c>
      <c r="E121" s="2" t="s">
        <v>57</v>
      </c>
      <c r="F121" s="32" t="s">
        <v>71</v>
      </c>
      <c r="G121" s="31" t="s">
        <v>69</v>
      </c>
      <c r="H121" s="31" t="s">
        <v>70</v>
      </c>
      <c r="I121" s="3">
        <v>1</v>
      </c>
      <c r="J121" s="3">
        <v>2</v>
      </c>
      <c r="K121" s="3">
        <v>3</v>
      </c>
      <c r="L121" s="3">
        <v>4</v>
      </c>
      <c r="M121" s="3">
        <v>5</v>
      </c>
      <c r="N121" s="3">
        <v>6</v>
      </c>
      <c r="O121" s="3">
        <v>7</v>
      </c>
      <c r="P121" s="3">
        <v>8</v>
      </c>
      <c r="Q121" s="3">
        <v>9</v>
      </c>
      <c r="R121" s="3">
        <v>10</v>
      </c>
      <c r="S121" s="4" t="s">
        <v>30</v>
      </c>
    </row>
    <row r="122" spans="1:19" ht="15.75">
      <c r="A122" s="37" t="s">
        <v>128</v>
      </c>
      <c r="B122" s="37"/>
      <c r="C122" s="26" t="s">
        <v>120</v>
      </c>
      <c r="D122" s="27"/>
      <c r="E122" s="27"/>
      <c r="F122" s="27" t="s">
        <v>83</v>
      </c>
      <c r="G122" s="26" t="s">
        <v>11</v>
      </c>
      <c r="H122" s="30">
        <v>1934</v>
      </c>
      <c r="I122" s="14" t="str">
        <f aca="true" t="shared" si="25" ref="I122:R122">IF(ISTEXT($G122),(VLOOKUP($G122,Agegroups,I$17+1,FALSE)),"")</f>
        <v>2k</v>
      </c>
      <c r="J122" s="14" t="str">
        <f t="shared" si="25"/>
        <v>2.5k</v>
      </c>
      <c r="K122" s="14" t="str">
        <f t="shared" si="25"/>
        <v>3k</v>
      </c>
      <c r="L122" s="14" t="str">
        <f t="shared" si="25"/>
        <v>3.5k</v>
      </c>
      <c r="M122" s="14" t="str">
        <f t="shared" si="25"/>
        <v>4k</v>
      </c>
      <c r="N122" s="14" t="str">
        <f t="shared" si="25"/>
        <v>5k</v>
      </c>
      <c r="O122" s="14" t="str">
        <f t="shared" si="25"/>
        <v>7.5k</v>
      </c>
      <c r="P122" s="14" t="str">
        <f t="shared" si="25"/>
        <v>9.08k</v>
      </c>
      <c r="Q122" s="14" t="str">
        <f t="shared" si="25"/>
        <v>10k</v>
      </c>
      <c r="R122" s="14" t="str">
        <f t="shared" si="25"/>
        <v>12.5k</v>
      </c>
      <c r="S122" s="28"/>
    </row>
    <row r="123" spans="1:19" ht="15">
      <c r="A123" s="18" t="s">
        <v>26</v>
      </c>
      <c r="B123" s="19"/>
      <c r="C123" s="19"/>
      <c r="D123" s="19">
        <f>D122</f>
        <v>0</v>
      </c>
      <c r="E123" s="19">
        <f>E122</f>
        <v>0</v>
      </c>
      <c r="F123" s="19"/>
      <c r="G123" s="20"/>
      <c r="H123" s="20"/>
      <c r="I123" s="5">
        <v>39.12</v>
      </c>
      <c r="J123" s="5">
        <v>32.92</v>
      </c>
      <c r="K123" s="5">
        <v>29.43</v>
      </c>
      <c r="L123" s="5">
        <v>25.21</v>
      </c>
      <c r="M123" s="5">
        <v>21.96</v>
      </c>
      <c r="N123" s="5">
        <v>13.1</v>
      </c>
      <c r="O123" s="5">
        <v>10.56</v>
      </c>
      <c r="P123" s="5">
        <v>8.42</v>
      </c>
      <c r="Q123" s="5">
        <v>7.69</v>
      </c>
      <c r="R123" s="25">
        <v>6.53</v>
      </c>
      <c r="S123" s="21">
        <v>1</v>
      </c>
    </row>
    <row r="124" spans="1:19" ht="15.75" thickBot="1">
      <c r="A124" s="16" t="s">
        <v>58</v>
      </c>
      <c r="B124" s="17"/>
      <c r="C124" s="15">
        <f>IF(SUM(I124+J124+K124+L124+M124+N124+O124+P124+Q124+R124)&gt;0,SUM(I124+J124+K124+L124+M124+N124+O124+P124+Q124+R124),"")</f>
        <v>5214</v>
      </c>
      <c r="D124" s="17">
        <f>D122</f>
        <v>0</v>
      </c>
      <c r="E124" s="17">
        <f>E122</f>
        <v>0</v>
      </c>
      <c r="F124" s="17"/>
      <c r="G124" s="29"/>
      <c r="H124" s="29"/>
      <c r="I124" s="22">
        <f>IF(I123&gt;0,ROUNDDOWN(I123*1000*VLOOKUP($G122,Agegroups,12,FALSE)/(VLOOKUP(I122,HT,2,FALSE)),0),0)</f>
        <v>570</v>
      </c>
      <c r="J124" s="22">
        <f>IF(J123&gt;0,ROUNDDOWN(J123*1000*VLOOKUP($G122,Agegroups,12,FALSE)/(VLOOKUP(J122,HT,2,FALSE)),0),0)</f>
        <v>533</v>
      </c>
      <c r="K124" s="22">
        <f>IF(K123&gt;0,ROUNDDOWN(K123*1000*VLOOKUP($G122,Agegroups,12,FALSE)/(VLOOKUP(K122,HT,2,FALSE)),0),0)</f>
        <v>525</v>
      </c>
      <c r="L124" s="22">
        <f>IF(L123&gt;0,ROUNDDOWN(L123*1000*VLOOKUP($G122,Agegroups,12,FALSE)/(VLOOKUP(L122,HT,2,FALSE)),0),0)</f>
        <v>484</v>
      </c>
      <c r="M124" s="22">
        <f>IF(M123&gt;0,ROUNDDOWN(M123*1000*VLOOKUP($G122,Agegroups,12,FALSE)/(VLOOKUP(M122,HT,2,FALSE)),0),0)</f>
        <v>452</v>
      </c>
      <c r="N124" s="22">
        <f>IF(N123&gt;0,ROUNDDOWN(N123*1000*VLOOKUP($G122,Agegroups,12,FALSE)/(VLOOKUP(N122,WT,2,FALSE)),0),0)</f>
        <v>580</v>
      </c>
      <c r="O124" s="22">
        <f>IF(O123&gt;0,ROUNDDOWN(O123*1000*VLOOKUP($G122,Agegroups,12,FALSE)/(VLOOKUP(O122,WT,2,FALSE)),0),0)</f>
        <v>577</v>
      </c>
      <c r="P124" s="22">
        <f>IF(P123&gt;0,ROUNDDOWN(P123*1000*VLOOKUP($G122,Agegroups,12,FALSE)/(VLOOKUP(P122,WT,2,FALSE)),0),0)</f>
        <v>556</v>
      </c>
      <c r="Q124" s="22">
        <f>IF(Q123&gt;0,ROUNDDOWN(Q123*1000*VLOOKUP($G122,Agegroups,12,FALSE)/(VLOOKUP(Q122,WT,2,FALSE)),0),0)</f>
        <v>480</v>
      </c>
      <c r="R124" s="22">
        <f>IF(R123&gt;0,ROUNDDOWN(R123*1000*VLOOKUP($G122,Agegroups,12,FALSE)/(VLOOKUP(R122,WT,2,FALSE)),0),0)</f>
        <v>457</v>
      </c>
      <c r="S124" s="23"/>
    </row>
    <row r="125" spans="1:19" ht="16.5" thickBot="1" thickTop="1">
      <c r="A125" s="1" t="s">
        <v>27</v>
      </c>
      <c r="B125" s="2" t="s">
        <v>28</v>
      </c>
      <c r="C125" s="2" t="s">
        <v>29</v>
      </c>
      <c r="D125" s="2" t="s">
        <v>56</v>
      </c>
      <c r="E125" s="2" t="s">
        <v>57</v>
      </c>
      <c r="F125" s="32" t="s">
        <v>71</v>
      </c>
      <c r="G125" s="31" t="s">
        <v>69</v>
      </c>
      <c r="H125" s="31" t="s">
        <v>70</v>
      </c>
      <c r="I125" s="3">
        <v>1</v>
      </c>
      <c r="J125" s="3">
        <v>2</v>
      </c>
      <c r="K125" s="3">
        <v>3</v>
      </c>
      <c r="L125" s="3">
        <v>4</v>
      </c>
      <c r="M125" s="3">
        <v>5</v>
      </c>
      <c r="N125" s="3">
        <v>6</v>
      </c>
      <c r="O125" s="3">
        <v>7</v>
      </c>
      <c r="P125" s="3">
        <v>8</v>
      </c>
      <c r="Q125" s="3">
        <v>9</v>
      </c>
      <c r="R125" s="3">
        <v>10</v>
      </c>
      <c r="S125" s="4" t="s">
        <v>30</v>
      </c>
    </row>
    <row r="126" spans="1:19" ht="15.75">
      <c r="A126" s="37" t="s">
        <v>129</v>
      </c>
      <c r="B126" s="37"/>
      <c r="C126" s="26" t="s">
        <v>130</v>
      </c>
      <c r="D126" s="27"/>
      <c r="E126" s="27"/>
      <c r="F126" s="27" t="s">
        <v>83</v>
      </c>
      <c r="G126" s="26" t="s">
        <v>12</v>
      </c>
      <c r="H126" s="30">
        <v>1931</v>
      </c>
      <c r="I126" s="14" t="str">
        <f aca="true" t="shared" si="26" ref="I126:R126">IF(ISTEXT($G126),(VLOOKUP($G126,Agegroups,I$17+1,FALSE)),"")</f>
        <v>2k</v>
      </c>
      <c r="J126" s="14" t="str">
        <f t="shared" si="26"/>
        <v>2.5k</v>
      </c>
      <c r="K126" s="14" t="str">
        <f t="shared" si="26"/>
        <v>3k</v>
      </c>
      <c r="L126" s="14" t="str">
        <f t="shared" si="26"/>
        <v>3.5k</v>
      </c>
      <c r="M126" s="14" t="str">
        <f t="shared" si="26"/>
        <v>4k</v>
      </c>
      <c r="N126" s="14" t="str">
        <f t="shared" si="26"/>
        <v>5k</v>
      </c>
      <c r="O126" s="14" t="str">
        <f t="shared" si="26"/>
        <v>7.5k</v>
      </c>
      <c r="P126" s="14" t="str">
        <f t="shared" si="26"/>
        <v>9.08k</v>
      </c>
      <c r="Q126" s="14" t="str">
        <f t="shared" si="26"/>
        <v>10k</v>
      </c>
      <c r="R126" s="14" t="str">
        <f t="shared" si="26"/>
        <v>12.5k</v>
      </c>
      <c r="S126" s="28"/>
    </row>
    <row r="127" spans="1:19" ht="15">
      <c r="A127" s="18" t="s">
        <v>26</v>
      </c>
      <c r="B127" s="19"/>
      <c r="C127" s="19"/>
      <c r="D127" s="19">
        <f>D126</f>
        <v>0</v>
      </c>
      <c r="E127" s="19">
        <f>E126</f>
        <v>0</v>
      </c>
      <c r="F127" s="19"/>
      <c r="G127" s="20"/>
      <c r="H127" s="20"/>
      <c r="I127" s="5">
        <v>26.44</v>
      </c>
      <c r="J127" s="5">
        <v>22.41</v>
      </c>
      <c r="K127" s="5">
        <v>20.41</v>
      </c>
      <c r="L127" s="5">
        <v>17.96</v>
      </c>
      <c r="M127" s="5">
        <v>17.37</v>
      </c>
      <c r="N127" s="5">
        <v>10.46</v>
      </c>
      <c r="O127" s="5">
        <v>6.94</v>
      </c>
      <c r="P127" s="5">
        <v>4.74</v>
      </c>
      <c r="Q127" s="5">
        <v>4.64</v>
      </c>
      <c r="R127" s="25">
        <v>3.9</v>
      </c>
      <c r="S127" s="21">
        <v>1</v>
      </c>
    </row>
    <row r="128" spans="1:19" ht="15.75" thickBot="1">
      <c r="A128" s="16" t="s">
        <v>58</v>
      </c>
      <c r="B128" s="17"/>
      <c r="C128" s="15">
        <f>IF(SUM(I128+J128+K128+L128+M128+N128+O128+P128+Q128+R128)&gt;0,SUM(I128+J128+K128+L128+M128+N128+O128+P128+Q128+R128),"")</f>
        <v>3532</v>
      </c>
      <c r="D128" s="17">
        <f>D126</f>
        <v>0</v>
      </c>
      <c r="E128" s="17">
        <f>E126</f>
        <v>0</v>
      </c>
      <c r="F128" s="17"/>
      <c r="G128" s="29"/>
      <c r="H128" s="29"/>
      <c r="I128" s="22">
        <f>IF(I127&gt;0,ROUNDDOWN(I127*1000*VLOOKUP($G126,Agegroups,12,FALSE)/(VLOOKUP(I126,HT,2,FALSE)),0),0)</f>
        <v>385</v>
      </c>
      <c r="J128" s="22">
        <f>IF(J127&gt;0,ROUNDDOWN(J127*1000*VLOOKUP($G126,Agegroups,12,FALSE)/(VLOOKUP(J126,HT,2,FALSE)),0),0)</f>
        <v>363</v>
      </c>
      <c r="K128" s="22">
        <f>IF(K127&gt;0,ROUNDDOWN(K127*1000*VLOOKUP($G126,Agegroups,12,FALSE)/(VLOOKUP(K126,HT,2,FALSE)),0),0)</f>
        <v>364</v>
      </c>
      <c r="L128" s="22">
        <f>IF(L127&gt;0,ROUNDDOWN(L127*1000*VLOOKUP($G126,Agegroups,12,FALSE)/(VLOOKUP(L126,HT,2,FALSE)),0),0)</f>
        <v>345</v>
      </c>
      <c r="M128" s="22">
        <f>IF(M127&gt;0,ROUNDDOWN(M127*1000*VLOOKUP($G126,Agegroups,12,FALSE)/(VLOOKUP(M126,HT,2,FALSE)),0),0)</f>
        <v>357</v>
      </c>
      <c r="N128" s="22">
        <f>IF(N127&gt;0,ROUNDDOWN(N127*1000*VLOOKUP($G126,Agegroups,12,FALSE)/(VLOOKUP(N126,WT,2,FALSE)),0),0)</f>
        <v>463</v>
      </c>
      <c r="O128" s="22">
        <f>IF(O127&gt;0,ROUNDDOWN(O127*1000*VLOOKUP($G126,Agegroups,12,FALSE)/(VLOOKUP(O126,WT,2,FALSE)),0),0)</f>
        <v>379</v>
      </c>
      <c r="P128" s="22">
        <f>IF(P127&gt;0,ROUNDDOWN(P127*1000*VLOOKUP($G126,Agegroups,12,FALSE)/(VLOOKUP(P126,WT,2,FALSE)),0),0)</f>
        <v>313</v>
      </c>
      <c r="Q128" s="22">
        <f>IF(Q127&gt;0,ROUNDDOWN(Q127*1000*VLOOKUP($G126,Agegroups,12,FALSE)/(VLOOKUP(Q126,WT,2,FALSE)),0),0)</f>
        <v>290</v>
      </c>
      <c r="R128" s="22">
        <f>IF(R127&gt;0,ROUNDDOWN(R127*1000*VLOOKUP($G126,Agegroups,12,FALSE)/(VLOOKUP(R126,WT,2,FALSE)),0),0)</f>
        <v>273</v>
      </c>
      <c r="S128" s="23"/>
    </row>
    <row r="129" spans="1:19" ht="16.5" thickBot="1" thickTop="1">
      <c r="A129" s="1" t="s">
        <v>27</v>
      </c>
      <c r="B129" s="2" t="s">
        <v>28</v>
      </c>
      <c r="C129" s="2" t="s">
        <v>29</v>
      </c>
      <c r="D129" s="2" t="s">
        <v>56</v>
      </c>
      <c r="E129" s="2" t="s">
        <v>57</v>
      </c>
      <c r="F129" s="32" t="s">
        <v>71</v>
      </c>
      <c r="G129" s="31" t="s">
        <v>69</v>
      </c>
      <c r="H129" s="31" t="s">
        <v>70</v>
      </c>
      <c r="I129" s="3">
        <v>1</v>
      </c>
      <c r="J129" s="3">
        <v>2</v>
      </c>
      <c r="K129" s="3">
        <v>3</v>
      </c>
      <c r="L129" s="3">
        <v>4</v>
      </c>
      <c r="M129" s="3">
        <v>5</v>
      </c>
      <c r="N129" s="3">
        <v>6</v>
      </c>
      <c r="O129" s="3">
        <v>7</v>
      </c>
      <c r="P129" s="3">
        <v>8</v>
      </c>
      <c r="Q129" s="3">
        <v>9</v>
      </c>
      <c r="R129" s="3">
        <v>10</v>
      </c>
      <c r="S129" s="4" t="s">
        <v>30</v>
      </c>
    </row>
    <row r="130" spans="1:19" ht="15.75">
      <c r="A130" s="37" t="s">
        <v>97</v>
      </c>
      <c r="B130" s="37"/>
      <c r="C130" s="26" t="s">
        <v>98</v>
      </c>
      <c r="D130" s="27"/>
      <c r="E130" s="27"/>
      <c r="F130" s="27" t="s">
        <v>99</v>
      </c>
      <c r="G130" s="26" t="s">
        <v>3</v>
      </c>
      <c r="H130" s="30">
        <v>1975</v>
      </c>
      <c r="I130" s="14" t="str">
        <f aca="true" t="shared" si="27" ref="I130:R130">IF(ISTEXT($G130),(VLOOKUP($G130,Agegroups,I$17+1,FALSE)),"")</f>
        <v>4k</v>
      </c>
      <c r="J130" s="14" t="str">
        <f t="shared" si="27"/>
        <v>5k</v>
      </c>
      <c r="K130" s="14" t="str">
        <f t="shared" si="27"/>
        <v>6k</v>
      </c>
      <c r="L130" s="14" t="str">
        <f t="shared" si="27"/>
        <v>7.26k</v>
      </c>
      <c r="M130" s="14" t="str">
        <f t="shared" si="27"/>
        <v>9k</v>
      </c>
      <c r="N130" s="14" t="str">
        <f t="shared" si="27"/>
        <v>10k</v>
      </c>
      <c r="O130" s="14" t="str">
        <f t="shared" si="27"/>
        <v>12.5k</v>
      </c>
      <c r="P130" s="14" t="str">
        <f t="shared" si="27"/>
        <v>15.88k</v>
      </c>
      <c r="Q130" s="14" t="str">
        <f t="shared" si="27"/>
        <v>19.05k</v>
      </c>
      <c r="R130" s="14" t="str">
        <f t="shared" si="27"/>
        <v>25.4k</v>
      </c>
      <c r="S130" s="28"/>
    </row>
    <row r="131" spans="1:19" ht="15">
      <c r="A131" s="18" t="s">
        <v>26</v>
      </c>
      <c r="B131" s="19"/>
      <c r="C131" s="19"/>
      <c r="D131" s="19">
        <f>D130</f>
        <v>0</v>
      </c>
      <c r="E131" s="19">
        <f>E130</f>
        <v>0</v>
      </c>
      <c r="F131" s="19"/>
      <c r="G131" s="20"/>
      <c r="H131" s="20"/>
      <c r="I131" s="5">
        <v>41.42</v>
      </c>
      <c r="J131" s="5">
        <v>39.98</v>
      </c>
      <c r="K131" s="5">
        <v>34.98</v>
      </c>
      <c r="L131" s="5">
        <v>32.76</v>
      </c>
      <c r="M131" s="5">
        <v>28.96</v>
      </c>
      <c r="N131" s="5">
        <v>16.1</v>
      </c>
      <c r="O131" s="5">
        <v>13.96</v>
      </c>
      <c r="P131" s="5">
        <v>10.96</v>
      </c>
      <c r="Q131" s="5">
        <v>8.95</v>
      </c>
      <c r="R131" s="25">
        <v>6.93</v>
      </c>
      <c r="S131" s="21">
        <v>1</v>
      </c>
    </row>
    <row r="132" spans="1:19" ht="15.75" thickBot="1">
      <c r="A132" s="16" t="s">
        <v>58</v>
      </c>
      <c r="B132" s="17"/>
      <c r="C132" s="15">
        <f>IF(SUM(I132+J132+K132+L132+M132+N132+O132+P132+Q132+R132)&gt;0,SUM(I132+J132+K132+L132+M132+N132+O132+P132+Q132+R132),"")</f>
        <v>5368</v>
      </c>
      <c r="D132" s="17">
        <f>D130</f>
        <v>0</v>
      </c>
      <c r="E132" s="17">
        <f>E130</f>
        <v>0</v>
      </c>
      <c r="F132" s="17"/>
      <c r="G132" s="29"/>
      <c r="H132" s="29"/>
      <c r="I132" s="22">
        <f>IF(I131&gt;0,ROUNDDOWN(I131*1000*VLOOKUP($G130,Agegroups,12,FALSE)/(VLOOKUP(I130,HT,2,FALSE)),0),0)</f>
        <v>487</v>
      </c>
      <c r="J132" s="22">
        <f>IF(J131&gt;0,ROUNDDOWN(J131*1000*VLOOKUP($G130,Agegroups,12,FALSE)/(VLOOKUP(J130,HT,2,FALSE)),0),0)</f>
        <v>519</v>
      </c>
      <c r="K132" s="22">
        <f>IF(K131&gt;0,ROUNDDOWN(K131*1000*VLOOKUP($G130,Agegroups,12,FALSE)/(VLOOKUP(K130,HT,2,FALSE)),0),0)</f>
        <v>499</v>
      </c>
      <c r="L132" s="22">
        <f>IF(L131&gt;0,ROUNDDOWN(L131*1000*VLOOKUP($G130,Agegroups,12,FALSE)/(VLOOKUP(L130,HT,2,FALSE)),0),0)</f>
        <v>511</v>
      </c>
      <c r="M132" s="22">
        <f>IF(M131&gt;0,ROUNDDOWN(M131*1000*VLOOKUP($G130,Agegroups,12,FALSE)/(VLOOKUP(M130,HT,2,FALSE)),0),0)</f>
        <v>579</v>
      </c>
      <c r="N132" s="22">
        <f>IF(N131&gt;0,ROUNDDOWN(N131*1000*VLOOKUP($G130,Agegroups,12,FALSE)/(VLOOKUP(N130,WT,2,FALSE)),0),0)</f>
        <v>575</v>
      </c>
      <c r="O132" s="22">
        <f>IF(O131&gt;0,ROUNDDOWN(O131*1000*VLOOKUP($G130,Agegroups,12,FALSE)/(VLOOKUP(O130,WT,2,FALSE)),0),0)</f>
        <v>558</v>
      </c>
      <c r="P132" s="22">
        <f>IF(P131&gt;0,ROUNDDOWN(P131*1000*VLOOKUP($G130,Agegroups,12,FALSE)/(VLOOKUP(P130,WT,2,FALSE)),0),0)</f>
        <v>548</v>
      </c>
      <c r="Q132" s="22">
        <f>IF(Q131&gt;0,ROUNDDOWN(Q131*1000*VLOOKUP($G130,Agegroups,12,FALSE)/(VLOOKUP(Q130,WT,2,FALSE)),0),0)</f>
        <v>559</v>
      </c>
      <c r="R132" s="22">
        <f>IF(R131&gt;0,ROUNDDOWN(R131*1000*VLOOKUP($G130,Agegroups,12,FALSE)/(VLOOKUP(R130,WT,2,FALSE)),0),0)</f>
        <v>533</v>
      </c>
      <c r="S132" s="23"/>
    </row>
    <row r="133" spans="1:19" ht="16.5" thickBot="1" thickTop="1">
      <c r="A133" s="1" t="s">
        <v>27</v>
      </c>
      <c r="B133" s="2" t="s">
        <v>28</v>
      </c>
      <c r="C133" s="2" t="s">
        <v>29</v>
      </c>
      <c r="D133" s="2" t="s">
        <v>56</v>
      </c>
      <c r="E133" s="2" t="s">
        <v>57</v>
      </c>
      <c r="F133" s="32" t="s">
        <v>71</v>
      </c>
      <c r="G133" s="31" t="s">
        <v>69</v>
      </c>
      <c r="H133" s="31" t="s">
        <v>70</v>
      </c>
      <c r="I133" s="3">
        <v>1</v>
      </c>
      <c r="J133" s="3">
        <v>2</v>
      </c>
      <c r="K133" s="3">
        <v>3</v>
      </c>
      <c r="L133" s="3">
        <v>4</v>
      </c>
      <c r="M133" s="3">
        <v>5</v>
      </c>
      <c r="N133" s="3">
        <v>6</v>
      </c>
      <c r="O133" s="3">
        <v>7</v>
      </c>
      <c r="P133" s="3">
        <v>8</v>
      </c>
      <c r="Q133" s="3">
        <v>9</v>
      </c>
      <c r="R133" s="3">
        <v>10</v>
      </c>
      <c r="S133" s="4" t="s">
        <v>30</v>
      </c>
    </row>
    <row r="134" spans="1:19" ht="15.75">
      <c r="A134" s="37" t="s">
        <v>119</v>
      </c>
      <c r="B134" s="37"/>
      <c r="C134" s="26" t="s">
        <v>120</v>
      </c>
      <c r="D134" s="27"/>
      <c r="E134" s="27"/>
      <c r="F134" s="27" t="s">
        <v>83</v>
      </c>
      <c r="G134" s="26" t="s">
        <v>6</v>
      </c>
      <c r="H134" s="30">
        <v>1953</v>
      </c>
      <c r="I134" s="14" t="str">
        <f aca="true" t="shared" si="28" ref="I134:R134">IF(ISTEXT($G134),(VLOOKUP($G134,Agegroups,I$17+1,FALSE)),"")</f>
        <v>4k</v>
      </c>
      <c r="J134" s="14" t="str">
        <f t="shared" si="28"/>
        <v>5k</v>
      </c>
      <c r="K134" s="14" t="str">
        <f t="shared" si="28"/>
        <v>6k</v>
      </c>
      <c r="L134" s="14" t="str">
        <f t="shared" si="28"/>
        <v>7.26k</v>
      </c>
      <c r="M134" s="14" t="str">
        <f t="shared" si="28"/>
        <v>9k</v>
      </c>
      <c r="N134" s="14" t="str">
        <f t="shared" si="28"/>
        <v>10k</v>
      </c>
      <c r="O134" s="14" t="str">
        <f t="shared" si="28"/>
        <v>12.5k</v>
      </c>
      <c r="P134" s="14" t="str">
        <f t="shared" si="28"/>
        <v>15.88k</v>
      </c>
      <c r="Q134" s="14" t="str">
        <f t="shared" si="28"/>
        <v>19.05k</v>
      </c>
      <c r="R134" s="14" t="str">
        <f t="shared" si="28"/>
        <v>25.4k</v>
      </c>
      <c r="S134" s="28"/>
    </row>
    <row r="135" spans="1:19" ht="15">
      <c r="A135" s="18" t="s">
        <v>26</v>
      </c>
      <c r="B135" s="19"/>
      <c r="C135" s="19"/>
      <c r="D135" s="19">
        <f>D134</f>
        <v>0</v>
      </c>
      <c r="E135" s="19">
        <f>E134</f>
        <v>0</v>
      </c>
      <c r="F135" s="19"/>
      <c r="G135" s="20"/>
      <c r="H135" s="20"/>
      <c r="I135" s="5">
        <v>21.13</v>
      </c>
      <c r="J135" s="5">
        <v>23.08</v>
      </c>
      <c r="K135" s="5">
        <v>0</v>
      </c>
      <c r="L135" s="5">
        <v>19.43</v>
      </c>
      <c r="M135" s="5">
        <v>14.86</v>
      </c>
      <c r="N135" s="5">
        <v>10.14</v>
      </c>
      <c r="O135" s="5">
        <v>8.81</v>
      </c>
      <c r="P135" s="5">
        <v>0</v>
      </c>
      <c r="Q135" s="5">
        <v>5.1</v>
      </c>
      <c r="R135" s="25">
        <v>3.96</v>
      </c>
      <c r="S135" s="21">
        <v>1</v>
      </c>
    </row>
    <row r="136" spans="1:19" ht="15.75" thickBot="1">
      <c r="A136" s="16" t="s">
        <v>58</v>
      </c>
      <c r="B136" s="17"/>
      <c r="C136" s="15">
        <f>IF(SUM(I136+J136+K136+L136+M136+N136+O136+P136+Q136+R136)&gt;0,SUM(I136+J136+K136+L136+M136+N136+O136+P136+Q136+R136),"")</f>
        <v>2483</v>
      </c>
      <c r="D136" s="17">
        <f>D134</f>
        <v>0</v>
      </c>
      <c r="E136" s="17">
        <f>E134</f>
        <v>0</v>
      </c>
      <c r="F136" s="17"/>
      <c r="G136" s="29"/>
      <c r="H136" s="29"/>
      <c r="I136" s="22">
        <f>IF(I135&gt;0,ROUNDDOWN(I135*1000*VLOOKUP($G134,Agegroups,12,FALSE)/(VLOOKUP(I134,HT,2,FALSE)),0),0)</f>
        <v>248</v>
      </c>
      <c r="J136" s="22">
        <f>IF(J135&gt;0,ROUNDDOWN(J135*1000*VLOOKUP($G134,Agegroups,12,FALSE)/(VLOOKUP(J134,HT,2,FALSE)),0),0)</f>
        <v>299</v>
      </c>
      <c r="K136" s="22">
        <f>IF(K135&gt;0,ROUNDDOWN(K135*1000*VLOOKUP($G134,Agegroups,12,FALSE)/(VLOOKUP(K134,HT,2,FALSE)),0),0)</f>
        <v>0</v>
      </c>
      <c r="L136" s="22">
        <f>IF(L135&gt;0,ROUNDDOWN(L135*1000*VLOOKUP($G134,Agegroups,12,FALSE)/(VLOOKUP(L134,HT,2,FALSE)),0),0)</f>
        <v>303</v>
      </c>
      <c r="M136" s="22">
        <f>IF(M135&gt;0,ROUNDDOWN(M135*1000*VLOOKUP($G134,Agegroups,12,FALSE)/(VLOOKUP(M134,HT,2,FALSE)),0),0)</f>
        <v>297</v>
      </c>
      <c r="N136" s="22">
        <f>IF(N135&gt;0,ROUNDDOWN(N135*1000*VLOOKUP($G134,Agegroups,12,FALSE)/(VLOOKUP(N134,WT,2,FALSE)),0),0)</f>
        <v>362</v>
      </c>
      <c r="O136" s="22">
        <f>IF(O135&gt;0,ROUNDDOWN(O135*1000*VLOOKUP($G134,Agegroups,12,FALSE)/(VLOOKUP(O134,WT,2,FALSE)),0),0)</f>
        <v>352</v>
      </c>
      <c r="P136" s="22">
        <f>IF(P135&gt;0,ROUNDDOWN(P135*1000*VLOOKUP($G134,Agegroups,12,FALSE)/(VLOOKUP(P134,WT,2,FALSE)),0),0)</f>
        <v>0</v>
      </c>
      <c r="Q136" s="22">
        <f>IF(Q135&gt;0,ROUNDDOWN(Q135*1000*VLOOKUP($G134,Agegroups,12,FALSE)/(VLOOKUP(Q134,WT,2,FALSE)),0),0)</f>
        <v>318</v>
      </c>
      <c r="R136" s="22">
        <f>IF(R135&gt;0,ROUNDDOWN(R135*1000*VLOOKUP($G134,Agegroups,12,FALSE)/(VLOOKUP(R134,WT,2,FALSE)),0),0)</f>
        <v>304</v>
      </c>
      <c r="S136" s="23"/>
    </row>
    <row r="137" ht="13.5" thickTop="1"/>
    <row r="138" ht="15">
      <c r="A138" s="39" t="s">
        <v>79</v>
      </c>
    </row>
    <row r="146" ht="15">
      <c r="C146" s="40"/>
    </row>
  </sheetData>
  <sheetProtection selectLockedCells="1"/>
  <printOptions/>
  <pageMargins left="0.25" right="0.25" top="0.75" bottom="0.75" header="0.3" footer="0.3"/>
  <pageSetup horizontalDpi="600" verticalDpi="600" orientation="landscape" paperSize="9" scale="48" r:id="rId1"/>
  <rowBreaks count="1" manualBreakCount="1">
    <brk id="7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N7" sqref="N7"/>
    </sheetView>
  </sheetViews>
  <sheetFormatPr defaultColWidth="9.140625" defaultRowHeight="12.75"/>
  <sheetData>
    <row r="1" spans="1:1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8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9" t="s">
        <v>1</v>
      </c>
    </row>
    <row r="3" spans="1:12" ht="15">
      <c r="A3" s="8" t="s">
        <v>59</v>
      </c>
      <c r="B3" s="8" t="s">
        <v>31</v>
      </c>
      <c r="C3" s="8" t="s">
        <v>34</v>
      </c>
      <c r="D3" s="8" t="s">
        <v>33</v>
      </c>
      <c r="E3" s="8" t="s">
        <v>38</v>
      </c>
      <c r="F3" s="8" t="s">
        <v>32</v>
      </c>
      <c r="G3" s="8" t="s">
        <v>36</v>
      </c>
      <c r="H3" s="8" t="s">
        <v>45</v>
      </c>
      <c r="I3" s="8" t="s">
        <v>46</v>
      </c>
      <c r="J3" s="8" t="s">
        <v>40</v>
      </c>
      <c r="K3" s="8" t="s">
        <v>41</v>
      </c>
      <c r="L3" s="9">
        <v>1</v>
      </c>
    </row>
    <row r="4" spans="1:12" ht="15">
      <c r="A4" s="8" t="s">
        <v>49</v>
      </c>
      <c r="B4" s="8" t="s">
        <v>31</v>
      </c>
      <c r="C4" s="8" t="s">
        <v>34</v>
      </c>
      <c r="D4" s="8" t="s">
        <v>33</v>
      </c>
      <c r="E4" s="8" t="s">
        <v>38</v>
      </c>
      <c r="F4" s="8" t="s">
        <v>32</v>
      </c>
      <c r="G4" s="8" t="s">
        <v>36</v>
      </c>
      <c r="H4" s="8" t="s">
        <v>45</v>
      </c>
      <c r="I4" s="8" t="s">
        <v>46</v>
      </c>
      <c r="J4" s="8" t="s">
        <v>40</v>
      </c>
      <c r="K4" s="8" t="s">
        <v>41</v>
      </c>
      <c r="L4" s="9">
        <v>1</v>
      </c>
    </row>
    <row r="5" spans="1:12" ht="15">
      <c r="A5" s="8" t="s">
        <v>50</v>
      </c>
      <c r="B5" s="8" t="s">
        <v>33</v>
      </c>
      <c r="C5" s="8" t="s">
        <v>32</v>
      </c>
      <c r="D5" s="8" t="s">
        <v>36</v>
      </c>
      <c r="E5" s="8" t="s">
        <v>35</v>
      </c>
      <c r="F5" s="8" t="s">
        <v>37</v>
      </c>
      <c r="G5" s="8" t="s">
        <v>45</v>
      </c>
      <c r="H5" s="8" t="s">
        <v>46</v>
      </c>
      <c r="I5" s="8" t="s">
        <v>40</v>
      </c>
      <c r="J5" s="8" t="s">
        <v>41</v>
      </c>
      <c r="K5" s="8" t="s">
        <v>42</v>
      </c>
      <c r="L5" s="9">
        <v>1</v>
      </c>
    </row>
    <row r="6" spans="1:12" ht="15">
      <c r="A6" s="8" t="s">
        <v>51</v>
      </c>
      <c r="B6" s="8" t="s">
        <v>33</v>
      </c>
      <c r="C6" s="8" t="s">
        <v>32</v>
      </c>
      <c r="D6" s="8" t="s">
        <v>36</v>
      </c>
      <c r="E6" s="8" t="s">
        <v>35</v>
      </c>
      <c r="F6" s="8" t="s">
        <v>37</v>
      </c>
      <c r="G6" s="8" t="s">
        <v>45</v>
      </c>
      <c r="H6" s="8" t="s">
        <v>46</v>
      </c>
      <c r="I6" s="8" t="s">
        <v>40</v>
      </c>
      <c r="J6" s="8" t="s">
        <v>41</v>
      </c>
      <c r="K6" s="8" t="s">
        <v>42</v>
      </c>
      <c r="L6" s="9">
        <v>1</v>
      </c>
    </row>
    <row r="7" spans="1:12" ht="15">
      <c r="A7" s="8" t="s">
        <v>61</v>
      </c>
      <c r="B7" s="8" t="s">
        <v>32</v>
      </c>
      <c r="C7" s="8" t="s">
        <v>36</v>
      </c>
      <c r="D7" s="8" t="s">
        <v>35</v>
      </c>
      <c r="E7" s="8" t="s">
        <v>37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9">
        <v>1</v>
      </c>
    </row>
    <row r="8" spans="1:12" ht="15">
      <c r="A8" s="8" t="s">
        <v>52</v>
      </c>
      <c r="B8" s="8" t="s">
        <v>32</v>
      </c>
      <c r="C8" s="8" t="s">
        <v>36</v>
      </c>
      <c r="D8" s="8" t="s">
        <v>35</v>
      </c>
      <c r="E8" s="8" t="s">
        <v>37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9">
        <v>1</v>
      </c>
    </row>
    <row r="9" spans="1:12" ht="15">
      <c r="A9" s="8" t="s">
        <v>63</v>
      </c>
      <c r="B9" s="8" t="s">
        <v>32</v>
      </c>
      <c r="C9" s="8" t="s">
        <v>36</v>
      </c>
      <c r="D9" s="8" t="s">
        <v>35</v>
      </c>
      <c r="E9" s="8" t="s">
        <v>37</v>
      </c>
      <c r="F9" s="8" t="s">
        <v>39</v>
      </c>
      <c r="G9" s="8" t="s">
        <v>40</v>
      </c>
      <c r="H9" s="8" t="s">
        <v>41</v>
      </c>
      <c r="I9" s="8" t="s">
        <v>42</v>
      </c>
      <c r="J9" s="8" t="s">
        <v>43</v>
      </c>
      <c r="K9" s="8" t="s">
        <v>44</v>
      </c>
      <c r="L9" s="9">
        <v>1</v>
      </c>
    </row>
    <row r="10" spans="1:12" ht="15">
      <c r="A10" s="8" t="s">
        <v>2</v>
      </c>
      <c r="B10" s="8" t="s">
        <v>32</v>
      </c>
      <c r="C10" s="8" t="s">
        <v>36</v>
      </c>
      <c r="D10" s="8" t="s">
        <v>35</v>
      </c>
      <c r="E10" s="8" t="s">
        <v>37</v>
      </c>
      <c r="F10" s="8" t="s">
        <v>39</v>
      </c>
      <c r="G10" s="8" t="s">
        <v>40</v>
      </c>
      <c r="H10" s="8" t="s">
        <v>41</v>
      </c>
      <c r="I10" s="8" t="s">
        <v>42</v>
      </c>
      <c r="J10" s="8" t="s">
        <v>43</v>
      </c>
      <c r="K10" s="8" t="s">
        <v>44</v>
      </c>
      <c r="L10" s="9">
        <v>1</v>
      </c>
    </row>
    <row r="11" spans="1:12" ht="15">
      <c r="A11" s="8" t="s">
        <v>3</v>
      </c>
      <c r="B11" s="8" t="s">
        <v>32</v>
      </c>
      <c r="C11" s="8" t="s">
        <v>36</v>
      </c>
      <c r="D11" s="8" t="s">
        <v>35</v>
      </c>
      <c r="E11" s="8" t="s">
        <v>37</v>
      </c>
      <c r="F11" s="8" t="s">
        <v>39</v>
      </c>
      <c r="G11" s="8" t="s">
        <v>40</v>
      </c>
      <c r="H11" s="8" t="s">
        <v>41</v>
      </c>
      <c r="I11" s="8" t="s">
        <v>42</v>
      </c>
      <c r="J11" s="8" t="s">
        <v>43</v>
      </c>
      <c r="K11" s="8" t="s">
        <v>44</v>
      </c>
      <c r="L11" s="9">
        <v>1</v>
      </c>
    </row>
    <row r="12" spans="1:12" ht="15">
      <c r="A12" s="8" t="s">
        <v>4</v>
      </c>
      <c r="B12" s="8" t="s">
        <v>32</v>
      </c>
      <c r="C12" s="8" t="s">
        <v>36</v>
      </c>
      <c r="D12" s="8" t="s">
        <v>35</v>
      </c>
      <c r="E12" s="8" t="s">
        <v>37</v>
      </c>
      <c r="F12" s="8" t="s">
        <v>39</v>
      </c>
      <c r="G12" s="8" t="s">
        <v>40</v>
      </c>
      <c r="H12" s="8" t="s">
        <v>41</v>
      </c>
      <c r="I12" s="8" t="s">
        <v>42</v>
      </c>
      <c r="J12" s="8" t="s">
        <v>43</v>
      </c>
      <c r="K12" s="8" t="s">
        <v>44</v>
      </c>
      <c r="L12" s="9">
        <v>1</v>
      </c>
    </row>
    <row r="13" spans="1:12" ht="15">
      <c r="A13" s="8" t="s">
        <v>5</v>
      </c>
      <c r="B13" s="8" t="s">
        <v>32</v>
      </c>
      <c r="C13" s="8" t="s">
        <v>36</v>
      </c>
      <c r="D13" s="8" t="s">
        <v>35</v>
      </c>
      <c r="E13" s="8" t="s">
        <v>37</v>
      </c>
      <c r="F13" s="8" t="s">
        <v>39</v>
      </c>
      <c r="G13" s="8" t="s">
        <v>40</v>
      </c>
      <c r="H13" s="8" t="s">
        <v>41</v>
      </c>
      <c r="I13" s="8" t="s">
        <v>42</v>
      </c>
      <c r="J13" s="8" t="s">
        <v>43</v>
      </c>
      <c r="K13" s="8" t="s">
        <v>44</v>
      </c>
      <c r="L13" s="9">
        <v>1</v>
      </c>
    </row>
    <row r="14" spans="1:12" ht="15">
      <c r="A14" s="8" t="s">
        <v>6</v>
      </c>
      <c r="B14" s="8" t="s">
        <v>32</v>
      </c>
      <c r="C14" s="8" t="s">
        <v>36</v>
      </c>
      <c r="D14" s="8" t="s">
        <v>35</v>
      </c>
      <c r="E14" s="8" t="s">
        <v>37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 t="s">
        <v>44</v>
      </c>
      <c r="L14" s="9">
        <v>1</v>
      </c>
    </row>
    <row r="15" spans="1:12" ht="15">
      <c r="A15" s="8" t="s">
        <v>7</v>
      </c>
      <c r="B15" s="8" t="s">
        <v>33</v>
      </c>
      <c r="C15" s="8" t="s">
        <v>32</v>
      </c>
      <c r="D15" s="8" t="s">
        <v>36</v>
      </c>
      <c r="E15" s="8" t="s">
        <v>35</v>
      </c>
      <c r="F15" s="8" t="s">
        <v>37</v>
      </c>
      <c r="G15" s="8" t="s">
        <v>45</v>
      </c>
      <c r="H15" s="8" t="s">
        <v>46</v>
      </c>
      <c r="I15" s="8" t="s">
        <v>40</v>
      </c>
      <c r="J15" s="8" t="s">
        <v>41</v>
      </c>
      <c r="K15" s="8" t="s">
        <v>42</v>
      </c>
      <c r="L15" s="9">
        <v>1.25</v>
      </c>
    </row>
    <row r="16" spans="1:12" ht="15">
      <c r="A16" s="8" t="s">
        <v>8</v>
      </c>
      <c r="B16" s="8" t="s">
        <v>33</v>
      </c>
      <c r="C16" s="8" t="s">
        <v>32</v>
      </c>
      <c r="D16" s="8" t="s">
        <v>36</v>
      </c>
      <c r="E16" s="8" t="s">
        <v>35</v>
      </c>
      <c r="F16" s="8" t="s">
        <v>37</v>
      </c>
      <c r="G16" s="8" t="s">
        <v>45</v>
      </c>
      <c r="H16" s="8" t="s">
        <v>46</v>
      </c>
      <c r="I16" s="8" t="s">
        <v>40</v>
      </c>
      <c r="J16" s="8" t="s">
        <v>41</v>
      </c>
      <c r="K16" s="8" t="s">
        <v>42</v>
      </c>
      <c r="L16" s="9">
        <v>1.25</v>
      </c>
    </row>
    <row r="17" spans="1:12" ht="15">
      <c r="A17" s="8" t="s">
        <v>9</v>
      </c>
      <c r="B17" s="8" t="s">
        <v>31</v>
      </c>
      <c r="C17" s="8" t="s">
        <v>34</v>
      </c>
      <c r="D17" s="8" t="s">
        <v>33</v>
      </c>
      <c r="E17" s="8" t="s">
        <v>38</v>
      </c>
      <c r="F17" s="8" t="s">
        <v>32</v>
      </c>
      <c r="G17" s="8" t="s">
        <v>36</v>
      </c>
      <c r="H17" s="8" t="s">
        <v>45</v>
      </c>
      <c r="I17" s="8" t="s">
        <v>46</v>
      </c>
      <c r="J17" s="8" t="s">
        <v>40</v>
      </c>
      <c r="K17" s="8" t="s">
        <v>41</v>
      </c>
      <c r="L17" s="9">
        <v>1.5</v>
      </c>
    </row>
    <row r="18" spans="1:12" ht="15">
      <c r="A18" s="8" t="s">
        <v>10</v>
      </c>
      <c r="B18" s="8" t="s">
        <v>31</v>
      </c>
      <c r="C18" s="8" t="s">
        <v>34</v>
      </c>
      <c r="D18" s="8" t="s">
        <v>33</v>
      </c>
      <c r="E18" s="8" t="s">
        <v>38</v>
      </c>
      <c r="F18" s="8" t="s">
        <v>32</v>
      </c>
      <c r="G18" s="8" t="s">
        <v>36</v>
      </c>
      <c r="H18" s="8" t="s">
        <v>45</v>
      </c>
      <c r="I18" s="8" t="s">
        <v>46</v>
      </c>
      <c r="J18" s="8" t="s">
        <v>40</v>
      </c>
      <c r="K18" s="8" t="s">
        <v>41</v>
      </c>
      <c r="L18" s="9">
        <v>1.5</v>
      </c>
    </row>
    <row r="19" spans="1:12" ht="15">
      <c r="A19" s="8" t="s">
        <v>11</v>
      </c>
      <c r="B19" s="8" t="s">
        <v>31</v>
      </c>
      <c r="C19" s="8" t="s">
        <v>34</v>
      </c>
      <c r="D19" s="8" t="s">
        <v>33</v>
      </c>
      <c r="E19" s="8" t="s">
        <v>38</v>
      </c>
      <c r="F19" s="8" t="s">
        <v>32</v>
      </c>
      <c r="G19" s="8" t="s">
        <v>36</v>
      </c>
      <c r="H19" s="8" t="s">
        <v>45</v>
      </c>
      <c r="I19" s="8" t="s">
        <v>46</v>
      </c>
      <c r="J19" s="8" t="s">
        <v>40</v>
      </c>
      <c r="K19" s="8" t="s">
        <v>41</v>
      </c>
      <c r="L19" s="9">
        <v>1.75</v>
      </c>
    </row>
    <row r="20" spans="1:12" ht="15">
      <c r="A20" s="8" t="s">
        <v>12</v>
      </c>
      <c r="B20" s="8" t="s">
        <v>31</v>
      </c>
      <c r="C20" s="8" t="s">
        <v>34</v>
      </c>
      <c r="D20" s="8" t="s">
        <v>33</v>
      </c>
      <c r="E20" s="8" t="s">
        <v>38</v>
      </c>
      <c r="F20" s="8" t="s">
        <v>32</v>
      </c>
      <c r="G20" s="8" t="s">
        <v>36</v>
      </c>
      <c r="H20" s="8" t="s">
        <v>45</v>
      </c>
      <c r="I20" s="8" t="s">
        <v>46</v>
      </c>
      <c r="J20" s="8" t="s">
        <v>40</v>
      </c>
      <c r="K20" s="8" t="s">
        <v>41</v>
      </c>
      <c r="L20" s="9">
        <v>1.75</v>
      </c>
    </row>
    <row r="21" spans="1:12" ht="15">
      <c r="A21" s="8" t="s">
        <v>13</v>
      </c>
      <c r="B21" s="8" t="s">
        <v>31</v>
      </c>
      <c r="C21" s="8" t="s">
        <v>34</v>
      </c>
      <c r="D21" s="8" t="s">
        <v>33</v>
      </c>
      <c r="E21" s="8" t="s">
        <v>38</v>
      </c>
      <c r="F21" s="8" t="s">
        <v>32</v>
      </c>
      <c r="G21" s="8" t="s">
        <v>36</v>
      </c>
      <c r="H21" s="8" t="s">
        <v>45</v>
      </c>
      <c r="I21" s="8" t="s">
        <v>46</v>
      </c>
      <c r="J21" s="8" t="s">
        <v>40</v>
      </c>
      <c r="K21" s="8" t="s">
        <v>41</v>
      </c>
      <c r="L21" s="9">
        <v>2</v>
      </c>
    </row>
    <row r="22" spans="1:12" ht="15">
      <c r="A22" s="8" t="s">
        <v>65</v>
      </c>
      <c r="B22" s="8" t="s">
        <v>31</v>
      </c>
      <c r="C22" s="8" t="s">
        <v>34</v>
      </c>
      <c r="D22" s="8" t="s">
        <v>33</v>
      </c>
      <c r="E22" s="8" t="s">
        <v>38</v>
      </c>
      <c r="F22" s="8" t="s">
        <v>32</v>
      </c>
      <c r="G22" s="8" t="s">
        <v>36</v>
      </c>
      <c r="H22" s="8" t="s">
        <v>45</v>
      </c>
      <c r="I22" s="8" t="s">
        <v>46</v>
      </c>
      <c r="J22" s="8" t="s">
        <v>40</v>
      </c>
      <c r="K22" s="8" t="s">
        <v>41</v>
      </c>
      <c r="L22" s="9">
        <v>2</v>
      </c>
    </row>
    <row r="23" spans="1:12" ht="15">
      <c r="A23" s="8" t="s">
        <v>66</v>
      </c>
      <c r="B23" s="8" t="s">
        <v>31</v>
      </c>
      <c r="C23" s="8" t="s">
        <v>34</v>
      </c>
      <c r="D23" s="8" t="s">
        <v>33</v>
      </c>
      <c r="E23" s="8" t="s">
        <v>38</v>
      </c>
      <c r="F23" s="8" t="s">
        <v>32</v>
      </c>
      <c r="G23" s="8" t="s">
        <v>36</v>
      </c>
      <c r="H23" s="8" t="s">
        <v>45</v>
      </c>
      <c r="I23" s="8" t="s">
        <v>46</v>
      </c>
      <c r="J23" s="8" t="s">
        <v>40</v>
      </c>
      <c r="K23" s="8" t="s">
        <v>41</v>
      </c>
      <c r="L23" s="9">
        <v>2</v>
      </c>
    </row>
    <row r="24" spans="1:12" ht="15">
      <c r="A24" s="8" t="s">
        <v>60</v>
      </c>
      <c r="B24" s="8" t="s">
        <v>31</v>
      </c>
      <c r="C24" s="8" t="s">
        <v>34</v>
      </c>
      <c r="D24" s="8" t="s">
        <v>33</v>
      </c>
      <c r="E24" s="8" t="s">
        <v>38</v>
      </c>
      <c r="F24" s="8" t="s">
        <v>32</v>
      </c>
      <c r="G24" s="8" t="s">
        <v>36</v>
      </c>
      <c r="H24" s="8" t="s">
        <v>45</v>
      </c>
      <c r="I24" s="8" t="s">
        <v>46</v>
      </c>
      <c r="J24" s="8" t="s">
        <v>40</v>
      </c>
      <c r="K24" s="8" t="s">
        <v>41</v>
      </c>
      <c r="L24" s="9">
        <v>1</v>
      </c>
    </row>
    <row r="25" spans="1:12" ht="15">
      <c r="A25" s="8" t="s">
        <v>53</v>
      </c>
      <c r="B25" s="8" t="s">
        <v>31</v>
      </c>
      <c r="C25" s="8" t="s">
        <v>34</v>
      </c>
      <c r="D25" s="8" t="s">
        <v>33</v>
      </c>
      <c r="E25" s="8" t="s">
        <v>38</v>
      </c>
      <c r="F25" s="8" t="s">
        <v>32</v>
      </c>
      <c r="G25" s="8" t="s">
        <v>36</v>
      </c>
      <c r="H25" s="8" t="s">
        <v>45</v>
      </c>
      <c r="I25" s="8" t="s">
        <v>46</v>
      </c>
      <c r="J25" s="8" t="s">
        <v>40</v>
      </c>
      <c r="K25" s="8" t="s">
        <v>41</v>
      </c>
      <c r="L25" s="9">
        <v>1</v>
      </c>
    </row>
    <row r="26" spans="1:12" ht="15">
      <c r="A26" s="8" t="s">
        <v>54</v>
      </c>
      <c r="B26" s="8" t="s">
        <v>31</v>
      </c>
      <c r="C26" s="8" t="s">
        <v>34</v>
      </c>
      <c r="D26" s="8" t="s">
        <v>33</v>
      </c>
      <c r="E26" s="8" t="s">
        <v>38</v>
      </c>
      <c r="F26" s="8" t="s">
        <v>32</v>
      </c>
      <c r="G26" s="8" t="s">
        <v>36</v>
      </c>
      <c r="H26" s="8" t="s">
        <v>45</v>
      </c>
      <c r="I26" s="8" t="s">
        <v>46</v>
      </c>
      <c r="J26" s="8" t="s">
        <v>40</v>
      </c>
      <c r="K26" s="8" t="s">
        <v>41</v>
      </c>
      <c r="L26" s="9">
        <v>1</v>
      </c>
    </row>
    <row r="27" spans="1:12" ht="15">
      <c r="A27" s="8" t="s">
        <v>62</v>
      </c>
      <c r="B27" s="8" t="s">
        <v>31</v>
      </c>
      <c r="C27" s="8" t="s">
        <v>34</v>
      </c>
      <c r="D27" s="8" t="s">
        <v>33</v>
      </c>
      <c r="E27" s="8" t="s">
        <v>38</v>
      </c>
      <c r="F27" s="8" t="s">
        <v>32</v>
      </c>
      <c r="G27" s="8" t="s">
        <v>36</v>
      </c>
      <c r="H27" s="8" t="s">
        <v>45</v>
      </c>
      <c r="I27" s="8" t="s">
        <v>46</v>
      </c>
      <c r="J27" s="8" t="s">
        <v>40</v>
      </c>
      <c r="K27" s="8" t="s">
        <v>41</v>
      </c>
      <c r="L27" s="9">
        <v>1</v>
      </c>
    </row>
    <row r="28" spans="1:12" ht="15">
      <c r="A28" s="8" t="s">
        <v>55</v>
      </c>
      <c r="B28" s="8" t="s">
        <v>31</v>
      </c>
      <c r="C28" s="8" t="s">
        <v>34</v>
      </c>
      <c r="D28" s="8" t="s">
        <v>33</v>
      </c>
      <c r="E28" s="8" t="s">
        <v>38</v>
      </c>
      <c r="F28" s="8" t="s">
        <v>32</v>
      </c>
      <c r="G28" s="8" t="s">
        <v>36</v>
      </c>
      <c r="H28" s="8" t="s">
        <v>45</v>
      </c>
      <c r="I28" s="8" t="s">
        <v>46</v>
      </c>
      <c r="J28" s="8" t="s">
        <v>40</v>
      </c>
      <c r="K28" s="8" t="s">
        <v>41</v>
      </c>
      <c r="L28" s="9">
        <v>1</v>
      </c>
    </row>
    <row r="29" spans="1:12" ht="15">
      <c r="A29" s="8" t="s">
        <v>64</v>
      </c>
      <c r="B29" s="8" t="s">
        <v>31</v>
      </c>
      <c r="C29" s="8" t="s">
        <v>34</v>
      </c>
      <c r="D29" s="8" t="s">
        <v>33</v>
      </c>
      <c r="E29" s="8" t="s">
        <v>38</v>
      </c>
      <c r="F29" s="8" t="s">
        <v>32</v>
      </c>
      <c r="G29" s="8" t="s">
        <v>36</v>
      </c>
      <c r="H29" s="8" t="s">
        <v>45</v>
      </c>
      <c r="I29" s="8" t="s">
        <v>46</v>
      </c>
      <c r="J29" s="8" t="s">
        <v>40</v>
      </c>
      <c r="K29" s="8" t="s">
        <v>41</v>
      </c>
      <c r="L29" s="9">
        <v>1</v>
      </c>
    </row>
    <row r="30" spans="1:12" ht="15">
      <c r="A30" s="8" t="s">
        <v>14</v>
      </c>
      <c r="B30" s="8" t="s">
        <v>31</v>
      </c>
      <c r="C30" s="8" t="s">
        <v>34</v>
      </c>
      <c r="D30" s="8" t="s">
        <v>33</v>
      </c>
      <c r="E30" s="8" t="s">
        <v>38</v>
      </c>
      <c r="F30" s="8" t="s">
        <v>32</v>
      </c>
      <c r="G30" s="8" t="s">
        <v>36</v>
      </c>
      <c r="H30" s="8" t="s">
        <v>45</v>
      </c>
      <c r="I30" s="8" t="s">
        <v>46</v>
      </c>
      <c r="J30" s="8" t="s">
        <v>40</v>
      </c>
      <c r="K30" s="8" t="s">
        <v>41</v>
      </c>
      <c r="L30" s="9">
        <v>1</v>
      </c>
    </row>
    <row r="31" spans="1:12" ht="15">
      <c r="A31" s="8" t="s">
        <v>15</v>
      </c>
      <c r="B31" s="8" t="s">
        <v>31</v>
      </c>
      <c r="C31" s="8" t="s">
        <v>34</v>
      </c>
      <c r="D31" s="8" t="s">
        <v>33</v>
      </c>
      <c r="E31" s="8" t="s">
        <v>38</v>
      </c>
      <c r="F31" s="8" t="s">
        <v>32</v>
      </c>
      <c r="G31" s="8" t="s">
        <v>36</v>
      </c>
      <c r="H31" s="8" t="s">
        <v>45</v>
      </c>
      <c r="I31" s="8" t="s">
        <v>46</v>
      </c>
      <c r="J31" s="8" t="s">
        <v>40</v>
      </c>
      <c r="K31" s="8" t="s">
        <v>41</v>
      </c>
      <c r="L31" s="9">
        <v>1</v>
      </c>
    </row>
    <row r="32" spans="1:12" ht="15">
      <c r="A32" s="8" t="s">
        <v>16</v>
      </c>
      <c r="B32" s="8" t="s">
        <v>31</v>
      </c>
      <c r="C32" s="8" t="s">
        <v>34</v>
      </c>
      <c r="D32" s="8" t="s">
        <v>33</v>
      </c>
      <c r="E32" s="8" t="s">
        <v>38</v>
      </c>
      <c r="F32" s="8" t="s">
        <v>32</v>
      </c>
      <c r="G32" s="8" t="s">
        <v>36</v>
      </c>
      <c r="H32" s="8" t="s">
        <v>45</v>
      </c>
      <c r="I32" s="8" t="s">
        <v>46</v>
      </c>
      <c r="J32" s="8" t="s">
        <v>40</v>
      </c>
      <c r="K32" s="8" t="s">
        <v>41</v>
      </c>
      <c r="L32" s="9">
        <v>1</v>
      </c>
    </row>
    <row r="33" spans="1:12" ht="15">
      <c r="A33" s="8" t="s">
        <v>17</v>
      </c>
      <c r="B33" s="8" t="s">
        <v>31</v>
      </c>
      <c r="C33" s="8" t="s">
        <v>34</v>
      </c>
      <c r="D33" s="8" t="s">
        <v>33</v>
      </c>
      <c r="E33" s="8" t="s">
        <v>38</v>
      </c>
      <c r="F33" s="8" t="s">
        <v>32</v>
      </c>
      <c r="G33" s="8" t="s">
        <v>36</v>
      </c>
      <c r="H33" s="8" t="s">
        <v>45</v>
      </c>
      <c r="I33" s="8" t="s">
        <v>46</v>
      </c>
      <c r="J33" s="8" t="s">
        <v>40</v>
      </c>
      <c r="K33" s="8" t="s">
        <v>41</v>
      </c>
      <c r="L33" s="9">
        <v>1</v>
      </c>
    </row>
    <row r="34" spans="1:12" ht="15">
      <c r="A34" s="8" t="s">
        <v>18</v>
      </c>
      <c r="B34" s="8" t="s">
        <v>31</v>
      </c>
      <c r="C34" s="8" t="s">
        <v>34</v>
      </c>
      <c r="D34" s="8" t="s">
        <v>33</v>
      </c>
      <c r="E34" s="8" t="s">
        <v>38</v>
      </c>
      <c r="F34" s="8" t="s">
        <v>32</v>
      </c>
      <c r="G34" s="8" t="s">
        <v>36</v>
      </c>
      <c r="H34" s="8" t="s">
        <v>45</v>
      </c>
      <c r="I34" s="8" t="s">
        <v>46</v>
      </c>
      <c r="J34" s="8" t="s">
        <v>40</v>
      </c>
      <c r="K34" s="8" t="s">
        <v>41</v>
      </c>
      <c r="L34" s="9">
        <v>1.25</v>
      </c>
    </row>
    <row r="35" spans="1:12" ht="15">
      <c r="A35" s="8" t="s">
        <v>19</v>
      </c>
      <c r="B35" s="8" t="s">
        <v>31</v>
      </c>
      <c r="C35" s="8" t="s">
        <v>34</v>
      </c>
      <c r="D35" s="8" t="s">
        <v>33</v>
      </c>
      <c r="E35" s="8" t="s">
        <v>38</v>
      </c>
      <c r="F35" s="8" t="s">
        <v>32</v>
      </c>
      <c r="G35" s="8" t="s">
        <v>36</v>
      </c>
      <c r="H35" s="8" t="s">
        <v>45</v>
      </c>
      <c r="I35" s="8" t="s">
        <v>46</v>
      </c>
      <c r="J35" s="8" t="s">
        <v>40</v>
      </c>
      <c r="K35" s="8" t="s">
        <v>41</v>
      </c>
      <c r="L35" s="9">
        <v>1.25</v>
      </c>
    </row>
    <row r="36" spans="1:12" ht="15">
      <c r="A36" s="8" t="s">
        <v>20</v>
      </c>
      <c r="B36" s="8" t="s">
        <v>31</v>
      </c>
      <c r="C36" s="8" t="s">
        <v>34</v>
      </c>
      <c r="D36" s="8" t="s">
        <v>33</v>
      </c>
      <c r="E36" s="8" t="s">
        <v>38</v>
      </c>
      <c r="F36" s="8" t="s">
        <v>32</v>
      </c>
      <c r="G36" s="8" t="s">
        <v>36</v>
      </c>
      <c r="H36" s="8" t="s">
        <v>45</v>
      </c>
      <c r="I36" s="8" t="s">
        <v>46</v>
      </c>
      <c r="J36" s="8" t="s">
        <v>40</v>
      </c>
      <c r="K36" s="8" t="s">
        <v>41</v>
      </c>
      <c r="L36" s="9">
        <v>1.5</v>
      </c>
    </row>
    <row r="37" spans="1:12" ht="15">
      <c r="A37" s="8" t="s">
        <v>21</v>
      </c>
      <c r="B37" s="8" t="s">
        <v>31</v>
      </c>
      <c r="C37" s="8" t="s">
        <v>34</v>
      </c>
      <c r="D37" s="8" t="s">
        <v>33</v>
      </c>
      <c r="E37" s="8" t="s">
        <v>38</v>
      </c>
      <c r="F37" s="8" t="s">
        <v>32</v>
      </c>
      <c r="G37" s="8" t="s">
        <v>36</v>
      </c>
      <c r="H37" s="8" t="s">
        <v>45</v>
      </c>
      <c r="I37" s="8" t="s">
        <v>46</v>
      </c>
      <c r="J37" s="8" t="s">
        <v>40</v>
      </c>
      <c r="K37" s="8" t="s">
        <v>41</v>
      </c>
      <c r="L37" s="9">
        <v>1.75</v>
      </c>
    </row>
    <row r="38" spans="1:12" ht="15">
      <c r="A38" s="8" t="s">
        <v>22</v>
      </c>
      <c r="B38" s="8" t="s">
        <v>31</v>
      </c>
      <c r="C38" s="8" t="s">
        <v>34</v>
      </c>
      <c r="D38" s="8" t="s">
        <v>33</v>
      </c>
      <c r="E38" s="8" t="s">
        <v>38</v>
      </c>
      <c r="F38" s="8" t="s">
        <v>32</v>
      </c>
      <c r="G38" s="8" t="s">
        <v>36</v>
      </c>
      <c r="H38" s="8" t="s">
        <v>45</v>
      </c>
      <c r="I38" s="8" t="s">
        <v>46</v>
      </c>
      <c r="J38" s="8" t="s">
        <v>40</v>
      </c>
      <c r="K38" s="8" t="s">
        <v>41</v>
      </c>
      <c r="L38" s="9">
        <v>1.75</v>
      </c>
    </row>
    <row r="39" spans="1:12" ht="15">
      <c r="A39" s="8" t="s">
        <v>23</v>
      </c>
      <c r="B39" s="8" t="s">
        <v>31</v>
      </c>
      <c r="C39" s="8" t="s">
        <v>34</v>
      </c>
      <c r="D39" s="8" t="s">
        <v>33</v>
      </c>
      <c r="E39" s="8" t="s">
        <v>38</v>
      </c>
      <c r="F39" s="8" t="s">
        <v>32</v>
      </c>
      <c r="G39" s="8" t="s">
        <v>36</v>
      </c>
      <c r="H39" s="8" t="s">
        <v>45</v>
      </c>
      <c r="I39" s="8" t="s">
        <v>46</v>
      </c>
      <c r="J39" s="8" t="s">
        <v>40</v>
      </c>
      <c r="K39" s="8" t="s">
        <v>41</v>
      </c>
      <c r="L39" s="9">
        <v>2</v>
      </c>
    </row>
    <row r="40" spans="1:12" ht="15">
      <c r="A40" s="8" t="s">
        <v>24</v>
      </c>
      <c r="B40" s="8" t="s">
        <v>31</v>
      </c>
      <c r="C40" s="8" t="s">
        <v>34</v>
      </c>
      <c r="D40" s="8" t="s">
        <v>33</v>
      </c>
      <c r="E40" s="8" t="s">
        <v>38</v>
      </c>
      <c r="F40" s="8" t="s">
        <v>32</v>
      </c>
      <c r="G40" s="8" t="s">
        <v>36</v>
      </c>
      <c r="H40" s="8" t="s">
        <v>45</v>
      </c>
      <c r="I40" s="8" t="s">
        <v>46</v>
      </c>
      <c r="J40" s="8" t="s">
        <v>40</v>
      </c>
      <c r="K40" s="8" t="s">
        <v>41</v>
      </c>
      <c r="L40" s="9">
        <v>2</v>
      </c>
    </row>
    <row r="41" spans="1:12" ht="15">
      <c r="A41" s="8" t="s">
        <v>25</v>
      </c>
      <c r="B41" s="8" t="s">
        <v>31</v>
      </c>
      <c r="C41" s="8" t="s">
        <v>34</v>
      </c>
      <c r="D41" s="8" t="s">
        <v>33</v>
      </c>
      <c r="E41" s="8" t="s">
        <v>38</v>
      </c>
      <c r="F41" s="8" t="s">
        <v>32</v>
      </c>
      <c r="G41" s="8" t="s">
        <v>36</v>
      </c>
      <c r="H41" s="8" t="s">
        <v>45</v>
      </c>
      <c r="I41" s="8" t="s">
        <v>46</v>
      </c>
      <c r="J41" s="8" t="s">
        <v>40</v>
      </c>
      <c r="K41" s="8" t="s">
        <v>41</v>
      </c>
      <c r="L41" s="9">
        <v>2.25</v>
      </c>
    </row>
    <row r="42" spans="1:12" ht="15">
      <c r="A42" s="8" t="s">
        <v>67</v>
      </c>
      <c r="B42" s="8" t="s">
        <v>31</v>
      </c>
      <c r="C42" s="8" t="s">
        <v>34</v>
      </c>
      <c r="D42" s="8" t="s">
        <v>33</v>
      </c>
      <c r="E42" s="8" t="s">
        <v>38</v>
      </c>
      <c r="F42" s="8" t="s">
        <v>32</v>
      </c>
      <c r="G42" s="8" t="s">
        <v>36</v>
      </c>
      <c r="H42" s="8" t="s">
        <v>45</v>
      </c>
      <c r="I42" s="8" t="s">
        <v>46</v>
      </c>
      <c r="J42" s="8" t="s">
        <v>40</v>
      </c>
      <c r="K42" s="8" t="s">
        <v>41</v>
      </c>
      <c r="L42" s="9">
        <v>2.25</v>
      </c>
    </row>
    <row r="43" spans="1:12" ht="15">
      <c r="A43" s="8" t="s">
        <v>68</v>
      </c>
      <c r="B43" s="8" t="s">
        <v>31</v>
      </c>
      <c r="C43" s="8" t="s">
        <v>34</v>
      </c>
      <c r="D43" s="8" t="s">
        <v>33</v>
      </c>
      <c r="E43" s="8" t="s">
        <v>38</v>
      </c>
      <c r="F43" s="8" t="s">
        <v>32</v>
      </c>
      <c r="G43" s="8" t="s">
        <v>36</v>
      </c>
      <c r="H43" s="8" t="s">
        <v>45</v>
      </c>
      <c r="I43" s="8" t="s">
        <v>46</v>
      </c>
      <c r="J43" s="8" t="s">
        <v>40</v>
      </c>
      <c r="K43" s="8" t="s">
        <v>41</v>
      </c>
      <c r="L43" s="9">
        <v>2.25</v>
      </c>
    </row>
    <row r="44" spans="1:1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5">
      <c r="A45" s="8" t="s">
        <v>48</v>
      </c>
      <c r="B45" s="8" t="s">
        <v>26</v>
      </c>
      <c r="C45" s="10"/>
      <c r="D45" s="11"/>
      <c r="E45" s="11"/>
      <c r="F45" s="11"/>
      <c r="G45" s="11"/>
      <c r="H45" s="11"/>
      <c r="I45" s="11"/>
      <c r="J45" s="11"/>
      <c r="K45" s="11"/>
      <c r="L45" s="12"/>
    </row>
    <row r="46" spans="1:12" ht="15">
      <c r="A46" s="8" t="s">
        <v>31</v>
      </c>
      <c r="B46" s="8">
        <v>120</v>
      </c>
      <c r="C46" s="13"/>
      <c r="D46" s="6"/>
      <c r="E46" s="6"/>
      <c r="F46" s="6"/>
      <c r="G46" s="6"/>
      <c r="H46" s="6"/>
      <c r="I46" s="6"/>
      <c r="J46" s="6"/>
      <c r="K46" s="6"/>
      <c r="L46" s="7"/>
    </row>
    <row r="47" spans="1:12" ht="15">
      <c r="A47" s="8" t="s">
        <v>34</v>
      </c>
      <c r="B47" s="8">
        <v>108</v>
      </c>
      <c r="C47" s="13"/>
      <c r="D47" s="6"/>
      <c r="E47" s="6"/>
      <c r="F47" s="6"/>
      <c r="G47" s="6"/>
      <c r="H47" s="6"/>
      <c r="I47" s="6"/>
      <c r="J47" s="6"/>
      <c r="K47" s="6"/>
      <c r="L47" s="7"/>
    </row>
    <row r="48" spans="1:12" ht="15">
      <c r="A48" s="8" t="s">
        <v>33</v>
      </c>
      <c r="B48" s="8">
        <v>98</v>
      </c>
      <c r="C48" s="13"/>
      <c r="D48" s="6"/>
      <c r="E48" s="6"/>
      <c r="F48" s="6"/>
      <c r="G48" s="6"/>
      <c r="H48" s="6"/>
      <c r="I48" s="6"/>
      <c r="J48" s="6"/>
      <c r="K48" s="6"/>
      <c r="L48" s="7"/>
    </row>
    <row r="49" spans="1:12" ht="15">
      <c r="A49" s="8" t="s">
        <v>38</v>
      </c>
      <c r="B49" s="8">
        <v>91</v>
      </c>
      <c r="C49" s="13"/>
      <c r="D49" s="6"/>
      <c r="E49" s="6"/>
      <c r="F49" s="6"/>
      <c r="G49" s="6"/>
      <c r="H49" s="6"/>
      <c r="I49" s="6"/>
      <c r="J49" s="6"/>
      <c r="K49" s="6"/>
      <c r="L49" s="7"/>
    </row>
    <row r="50" spans="1:12" ht="15">
      <c r="A50" s="8" t="s">
        <v>32</v>
      </c>
      <c r="B50" s="8">
        <v>85</v>
      </c>
      <c r="C50" s="13"/>
      <c r="D50" s="6"/>
      <c r="E50" s="6"/>
      <c r="F50" s="6"/>
      <c r="G50" s="6"/>
      <c r="H50" s="6"/>
      <c r="I50" s="6"/>
      <c r="J50" s="6"/>
      <c r="K50" s="6"/>
      <c r="L50" s="7"/>
    </row>
    <row r="51" spans="1:12" ht="15">
      <c r="A51" s="8" t="s">
        <v>36</v>
      </c>
      <c r="B51" s="8">
        <v>77</v>
      </c>
      <c r="C51" s="13"/>
      <c r="D51" s="6"/>
      <c r="E51" s="6"/>
      <c r="F51" s="6"/>
      <c r="G51" s="6"/>
      <c r="H51" s="6"/>
      <c r="I51" s="6"/>
      <c r="J51" s="6"/>
      <c r="K51" s="6"/>
      <c r="L51" s="7"/>
    </row>
    <row r="52" spans="1:12" ht="15">
      <c r="A52" s="8" t="s">
        <v>35</v>
      </c>
      <c r="B52" s="8">
        <v>70</v>
      </c>
      <c r="C52" s="13"/>
      <c r="D52" s="6"/>
      <c r="E52" s="6"/>
      <c r="F52" s="6"/>
      <c r="G52" s="6"/>
      <c r="H52" s="6"/>
      <c r="I52" s="6"/>
      <c r="J52" s="6"/>
      <c r="K52" s="6"/>
      <c r="L52" s="7"/>
    </row>
    <row r="53" spans="1:12" ht="15">
      <c r="A53" s="8" t="s">
        <v>37</v>
      </c>
      <c r="B53" s="8">
        <v>64</v>
      </c>
      <c r="C53" s="13"/>
      <c r="D53" s="6"/>
      <c r="E53" s="6"/>
      <c r="F53" s="6"/>
      <c r="G53" s="6"/>
      <c r="H53" s="6"/>
      <c r="I53" s="6"/>
      <c r="J53" s="6"/>
      <c r="K53" s="6"/>
      <c r="L53" s="7"/>
    </row>
    <row r="54" spans="1:12" ht="15">
      <c r="A54" s="8" t="s">
        <v>39</v>
      </c>
      <c r="B54" s="8">
        <v>50</v>
      </c>
      <c r="C54" s="13"/>
      <c r="D54" s="6"/>
      <c r="E54" s="6"/>
      <c r="F54" s="6"/>
      <c r="G54" s="6"/>
      <c r="H54" s="6"/>
      <c r="I54" s="6"/>
      <c r="J54" s="6"/>
      <c r="K54" s="6"/>
      <c r="L54" s="7"/>
    </row>
    <row r="55" spans="1:12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1:12" ht="15">
      <c r="A56" s="8" t="s">
        <v>47</v>
      </c>
      <c r="B56" s="8" t="s">
        <v>26</v>
      </c>
      <c r="C56" s="10"/>
      <c r="D56" s="11"/>
      <c r="E56" s="11"/>
      <c r="F56" s="11"/>
      <c r="G56" s="11"/>
      <c r="H56" s="11"/>
      <c r="I56" s="11"/>
      <c r="J56" s="11"/>
      <c r="K56" s="11"/>
      <c r="L56" s="12"/>
    </row>
    <row r="57" spans="1:12" ht="15">
      <c r="A57" s="8" t="s">
        <v>36</v>
      </c>
      <c r="B57" s="8">
        <v>39.5</v>
      </c>
      <c r="C57" s="13"/>
      <c r="D57" s="6"/>
      <c r="E57" s="6"/>
      <c r="F57" s="6"/>
      <c r="G57" s="6"/>
      <c r="H57" s="6"/>
      <c r="I57" s="6"/>
      <c r="J57" s="6"/>
      <c r="K57" s="6"/>
      <c r="L57" s="7"/>
    </row>
    <row r="58" spans="1:12" ht="15">
      <c r="A58" s="8" t="s">
        <v>45</v>
      </c>
      <c r="B58" s="8">
        <v>32</v>
      </c>
      <c r="C58" s="13"/>
      <c r="D58" s="6"/>
      <c r="E58" s="6"/>
      <c r="F58" s="6"/>
      <c r="G58" s="6"/>
      <c r="H58" s="6"/>
      <c r="I58" s="6"/>
      <c r="J58" s="6"/>
      <c r="K58" s="6"/>
      <c r="L58" s="7"/>
    </row>
    <row r="59" spans="1:12" ht="15">
      <c r="A59" s="8" t="s">
        <v>46</v>
      </c>
      <c r="B59" s="8">
        <v>26.5</v>
      </c>
      <c r="C59" s="13"/>
      <c r="D59" s="6"/>
      <c r="E59" s="6"/>
      <c r="F59" s="6"/>
      <c r="G59" s="6"/>
      <c r="H59" s="6"/>
      <c r="I59" s="6"/>
      <c r="J59" s="6"/>
      <c r="K59" s="6"/>
      <c r="L59" s="7"/>
    </row>
    <row r="60" spans="1:12" ht="15">
      <c r="A60" s="8" t="s">
        <v>40</v>
      </c>
      <c r="B60" s="8">
        <v>28</v>
      </c>
      <c r="C60" s="13"/>
      <c r="D60" s="6"/>
      <c r="E60" s="6"/>
      <c r="F60" s="6"/>
      <c r="G60" s="6"/>
      <c r="H60" s="6"/>
      <c r="I60" s="6"/>
      <c r="J60" s="6"/>
      <c r="K60" s="6"/>
      <c r="L60" s="7"/>
    </row>
    <row r="61" spans="1:12" ht="15">
      <c r="A61" s="8" t="s">
        <v>41</v>
      </c>
      <c r="B61" s="8">
        <v>25</v>
      </c>
      <c r="C61" s="13"/>
      <c r="D61" s="6"/>
      <c r="E61" s="6"/>
      <c r="F61" s="6"/>
      <c r="G61" s="6"/>
      <c r="H61" s="6"/>
      <c r="I61" s="6"/>
      <c r="J61" s="6"/>
      <c r="K61" s="6"/>
      <c r="L61" s="7"/>
    </row>
    <row r="62" spans="1:12" ht="15">
      <c r="A62" s="8" t="s">
        <v>42</v>
      </c>
      <c r="B62" s="8">
        <v>20</v>
      </c>
      <c r="C62" s="13"/>
      <c r="D62" s="6"/>
      <c r="E62" s="6"/>
      <c r="F62" s="6"/>
      <c r="G62" s="6"/>
      <c r="H62" s="6"/>
      <c r="I62" s="6"/>
      <c r="J62" s="6"/>
      <c r="K62" s="6"/>
      <c r="L62" s="7"/>
    </row>
    <row r="63" spans="1:12" ht="15">
      <c r="A63" s="8" t="s">
        <v>43</v>
      </c>
      <c r="B63" s="8">
        <v>16</v>
      </c>
      <c r="C63" s="13"/>
      <c r="D63" s="6"/>
      <c r="E63" s="6"/>
      <c r="F63" s="6"/>
      <c r="G63" s="6"/>
      <c r="H63" s="6"/>
      <c r="I63" s="6"/>
      <c r="J63" s="6"/>
      <c r="K63" s="6"/>
      <c r="L63" s="7"/>
    </row>
    <row r="64" spans="1:12" ht="15">
      <c r="A64" s="8" t="s">
        <v>44</v>
      </c>
      <c r="B64" s="8">
        <v>13</v>
      </c>
      <c r="C64" s="13"/>
      <c r="D64" s="6"/>
      <c r="E64" s="6"/>
      <c r="F64" s="6"/>
      <c r="G64" s="6"/>
      <c r="H64" s="6"/>
      <c r="I64" s="6"/>
      <c r="J64" s="6"/>
      <c r="K64" s="6"/>
      <c r="L64" s="7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Tammi Upton</cp:lastModifiedBy>
  <cp:lastPrinted>2013-09-21T11:19:33Z</cp:lastPrinted>
  <dcterms:created xsi:type="dcterms:W3CDTF">2008-07-17T10:01:37Z</dcterms:created>
  <dcterms:modified xsi:type="dcterms:W3CDTF">2017-10-15T16:12:28Z</dcterms:modified>
  <cp:category/>
  <cp:version/>
  <cp:contentType/>
  <cp:contentStatus/>
</cp:coreProperties>
</file>